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 activeTab="3"/>
  </bookViews>
  <sheets>
    <sheet name="Rekapitulace stavby" sheetId="1" r:id="rId1"/>
    <sheet name="000 - vedlejší rozpočtové..." sheetId="2" r:id="rId2"/>
    <sheet name="001 - SO 101 ZPEVNĚNÉ PLOCHY" sheetId="3" r:id="rId3"/>
    <sheet name="002 - SO 401 PŘELOŽKA VEŘ..." sheetId="4" r:id="rId4"/>
    <sheet name="Pokyny pro vyplnění" sheetId="5" r:id="rId5"/>
  </sheets>
  <definedNames>
    <definedName name="_xlnm._FilterDatabase" localSheetId="1" hidden="1">'000 - vedlejší rozpočtové...'!$C$77:$K$111</definedName>
    <definedName name="_xlnm._FilterDatabase" localSheetId="2" hidden="1">'001 - SO 101 ZPEVNĚNÉ PLOCHY'!$C$86:$K$454</definedName>
    <definedName name="_xlnm._FilterDatabase" localSheetId="3" hidden="1">'002 - SO 401 PŘELOŽKA VEŘ...'!$C$82:$K$154</definedName>
    <definedName name="_xlnm.Print_Titles" localSheetId="1">'000 - vedlejší rozpočtové...'!$77:$77</definedName>
    <definedName name="_xlnm.Print_Titles" localSheetId="2">'001 - SO 101 ZPEVNĚNÉ PLOCHY'!$86:$86</definedName>
    <definedName name="_xlnm.Print_Titles" localSheetId="3">'002 - SO 401 PŘELOŽKA VEŘ...'!$82:$82</definedName>
    <definedName name="_xlnm.Print_Titles" localSheetId="0">'Rekapitulace stavby'!$49:$49</definedName>
    <definedName name="_xlnm.Print_Area" localSheetId="1">'000 - vedlejší rozpočtové...'!$C$4:$J$36,'000 - vedlejší rozpočtové...'!$C$42:$J$59,'000 - vedlejší rozpočtové...'!$C$65:$K$111</definedName>
    <definedName name="_xlnm.Print_Area" localSheetId="2">'001 - SO 101 ZPEVNĚNÉ PLOCHY'!$C$4:$J$36,'001 - SO 101 ZPEVNĚNÉ PLOCHY'!$C$42:$J$68,'001 - SO 101 ZPEVNĚNÉ PLOCHY'!$C$74:$K$454</definedName>
    <definedName name="_xlnm.Print_Area" localSheetId="3">'002 - SO 401 PŘELOŽKA VEŘ...'!$C$4:$J$36,'002 - SO 401 PŘELOŽKA VEŘ...'!$C$42:$J$64,'002 - SO 401 PŘELOŽKA VEŘ...'!$C$70:$K$154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44525"/>
</workbook>
</file>

<file path=xl/calcChain.xml><?xml version="1.0" encoding="utf-8"?>
<calcChain xmlns="http://schemas.openxmlformats.org/spreadsheetml/2006/main">
  <c r="AY54" i="1" l="1"/>
  <c r="AX54" i="1"/>
  <c r="BI153" i="4"/>
  <c r="BH153" i="4"/>
  <c r="BG153" i="4"/>
  <c r="BF153" i="4"/>
  <c r="T153" i="4"/>
  <c r="R153" i="4"/>
  <c r="P153" i="4"/>
  <c r="BK153" i="4"/>
  <c r="J153" i="4"/>
  <c r="BE153" i="4" s="1"/>
  <c r="BI151" i="4"/>
  <c r="BH151" i="4"/>
  <c r="BG151" i="4"/>
  <c r="BF151" i="4"/>
  <c r="T151" i="4"/>
  <c r="R151" i="4"/>
  <c r="P151" i="4"/>
  <c r="BK151" i="4"/>
  <c r="J151" i="4"/>
  <c r="BE151" i="4" s="1"/>
  <c r="BI149" i="4"/>
  <c r="BH149" i="4"/>
  <c r="BG149" i="4"/>
  <c r="BF149" i="4"/>
  <c r="T149" i="4"/>
  <c r="R149" i="4"/>
  <c r="P149" i="4"/>
  <c r="BK149" i="4"/>
  <c r="J149" i="4"/>
  <c r="BE149" i="4" s="1"/>
  <c r="BI146" i="4"/>
  <c r="BH146" i="4"/>
  <c r="BG146" i="4"/>
  <c r="BF146" i="4"/>
  <c r="T146" i="4"/>
  <c r="R146" i="4"/>
  <c r="P146" i="4"/>
  <c r="BK146" i="4"/>
  <c r="J146" i="4"/>
  <c r="BE146" i="4"/>
  <c r="BI143" i="4"/>
  <c r="BH143" i="4"/>
  <c r="BG143" i="4"/>
  <c r="BF143" i="4"/>
  <c r="T143" i="4"/>
  <c r="R143" i="4"/>
  <c r="P143" i="4"/>
  <c r="BK143" i="4"/>
  <c r="J143" i="4"/>
  <c r="BE143" i="4" s="1"/>
  <c r="BI140" i="4"/>
  <c r="BH140" i="4"/>
  <c r="BG140" i="4"/>
  <c r="BF140" i="4"/>
  <c r="T140" i="4"/>
  <c r="R140" i="4"/>
  <c r="P140" i="4"/>
  <c r="BK140" i="4"/>
  <c r="J140" i="4"/>
  <c r="BE140" i="4"/>
  <c r="BI137" i="4"/>
  <c r="BH137" i="4"/>
  <c r="BG137" i="4"/>
  <c r="BF137" i="4"/>
  <c r="T137" i="4"/>
  <c r="R137" i="4"/>
  <c r="P137" i="4"/>
  <c r="BK137" i="4"/>
  <c r="J137" i="4"/>
  <c r="BE137" i="4" s="1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 s="1"/>
  <c r="BI131" i="4"/>
  <c r="BH131" i="4"/>
  <c r="BG131" i="4"/>
  <c r="BF131" i="4"/>
  <c r="T131" i="4"/>
  <c r="R131" i="4"/>
  <c r="P131" i="4"/>
  <c r="BK131" i="4"/>
  <c r="J131" i="4"/>
  <c r="BE131" i="4"/>
  <c r="BI128" i="4"/>
  <c r="BH128" i="4"/>
  <c r="BG128" i="4"/>
  <c r="BF128" i="4"/>
  <c r="T128" i="4"/>
  <c r="R128" i="4"/>
  <c r="P128" i="4"/>
  <c r="BK128" i="4"/>
  <c r="J128" i="4"/>
  <c r="BE128" i="4" s="1"/>
  <c r="BI125" i="4"/>
  <c r="BH125" i="4"/>
  <c r="BG125" i="4"/>
  <c r="BF125" i="4"/>
  <c r="T125" i="4"/>
  <c r="R125" i="4"/>
  <c r="P125" i="4"/>
  <c r="BK125" i="4"/>
  <c r="J125" i="4"/>
  <c r="BE125" i="4"/>
  <c r="BI123" i="4"/>
  <c r="BH123" i="4"/>
  <c r="BG123" i="4"/>
  <c r="BF123" i="4"/>
  <c r="T123" i="4"/>
  <c r="T122" i="4" s="1"/>
  <c r="R123" i="4"/>
  <c r="R122" i="4"/>
  <c r="P123" i="4"/>
  <c r="P122" i="4" s="1"/>
  <c r="BK123" i="4"/>
  <c r="BK122" i="4"/>
  <c r="J122" i="4"/>
  <c r="J63" i="4" s="1"/>
  <c r="J123" i="4"/>
  <c r="BE123" i="4" s="1"/>
  <c r="BI119" i="4"/>
  <c r="BH119" i="4"/>
  <c r="BG119" i="4"/>
  <c r="BF119" i="4"/>
  <c r="T119" i="4"/>
  <c r="R119" i="4"/>
  <c r="P119" i="4"/>
  <c r="BK119" i="4"/>
  <c r="J119" i="4"/>
  <c r="BE119" i="4" s="1"/>
  <c r="BI116" i="4"/>
  <c r="BH116" i="4"/>
  <c r="BG116" i="4"/>
  <c r="BF116" i="4"/>
  <c r="T116" i="4"/>
  <c r="R116" i="4"/>
  <c r="P116" i="4"/>
  <c r="BK116" i="4"/>
  <c r="J116" i="4"/>
  <c r="BE116" i="4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R108" i="4"/>
  <c r="P108" i="4"/>
  <c r="P100" i="4" s="1"/>
  <c r="P99" i="4" s="1"/>
  <c r="BK108" i="4"/>
  <c r="J108" i="4"/>
  <c r="BE108" i="4"/>
  <c r="BI106" i="4"/>
  <c r="BH106" i="4"/>
  <c r="BG106" i="4"/>
  <c r="BF106" i="4"/>
  <c r="T106" i="4"/>
  <c r="T100" i="4" s="1"/>
  <c r="T99" i="4" s="1"/>
  <c r="R106" i="4"/>
  <c r="P106" i="4"/>
  <c r="BK106" i="4"/>
  <c r="J106" i="4"/>
  <c r="BE106" i="4"/>
  <c r="BI104" i="4"/>
  <c r="BH104" i="4"/>
  <c r="BG104" i="4"/>
  <c r="BF104" i="4"/>
  <c r="T104" i="4"/>
  <c r="R104" i="4"/>
  <c r="P104" i="4"/>
  <c r="BK104" i="4"/>
  <c r="J104" i="4"/>
  <c r="BE104" i="4"/>
  <c r="BI101" i="4"/>
  <c r="BH101" i="4"/>
  <c r="BG101" i="4"/>
  <c r="BF101" i="4"/>
  <c r="T101" i="4"/>
  <c r="R101" i="4"/>
  <c r="R100" i="4"/>
  <c r="R99" i="4" s="1"/>
  <c r="P101" i="4"/>
  <c r="BK101" i="4"/>
  <c r="BK100" i="4" s="1"/>
  <c r="J101" i="4"/>
  <c r="BE101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P90" i="4" s="1"/>
  <c r="P89" i="4" s="1"/>
  <c r="BK96" i="4"/>
  <c r="J96" i="4"/>
  <c r="BE96" i="4"/>
  <c r="BI94" i="4"/>
  <c r="BH94" i="4"/>
  <c r="BG94" i="4"/>
  <c r="BF94" i="4"/>
  <c r="T94" i="4"/>
  <c r="T90" i="4" s="1"/>
  <c r="T89" i="4" s="1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1" i="4"/>
  <c r="F34" i="4" s="1"/>
  <c r="BD54" i="1" s="1"/>
  <c r="BH91" i="4"/>
  <c r="BG91" i="4"/>
  <c r="BF91" i="4"/>
  <c r="T91" i="4"/>
  <c r="R91" i="4"/>
  <c r="R90" i="4"/>
  <c r="R89" i="4" s="1"/>
  <c r="P91" i="4"/>
  <c r="BK91" i="4"/>
  <c r="BK90" i="4" s="1"/>
  <c r="J91" i="4"/>
  <c r="BE91" i="4"/>
  <c r="BI86" i="4"/>
  <c r="BH86" i="4"/>
  <c r="F33" i="4" s="1"/>
  <c r="BC54" i="1" s="1"/>
  <c r="BG86" i="4"/>
  <c r="F32" i="4" s="1"/>
  <c r="BB54" i="1" s="1"/>
  <c r="BF86" i="4"/>
  <c r="F31" i="4" s="1"/>
  <c r="BA54" i="1" s="1"/>
  <c r="J31" i="4"/>
  <c r="AW54" i="1" s="1"/>
  <c r="T86" i="4"/>
  <c r="T85" i="4" s="1"/>
  <c r="T84" i="4" s="1"/>
  <c r="T83" i="4" s="1"/>
  <c r="R86" i="4"/>
  <c r="R85" i="4" s="1"/>
  <c r="R84" i="4" s="1"/>
  <c r="P86" i="4"/>
  <c r="P85" i="4" s="1"/>
  <c r="P84" i="4" s="1"/>
  <c r="BK86" i="4"/>
  <c r="BK85" i="4" s="1"/>
  <c r="J86" i="4"/>
  <c r="BE86" i="4"/>
  <c r="J30" i="4" s="1"/>
  <c r="AV54" i="1" s="1"/>
  <c r="AT54" i="1" s="1"/>
  <c r="J79" i="4"/>
  <c r="F79" i="4"/>
  <c r="F77" i="4"/>
  <c r="E75" i="4"/>
  <c r="J51" i="4"/>
  <c r="F51" i="4"/>
  <c r="F49" i="4"/>
  <c r="E47" i="4"/>
  <c r="J18" i="4"/>
  <c r="E18" i="4"/>
  <c r="F80" i="4" s="1"/>
  <c r="J17" i="4"/>
  <c r="J12" i="4"/>
  <c r="J77" i="4" s="1"/>
  <c r="E7" i="4"/>
  <c r="E73" i="4" s="1"/>
  <c r="AY53" i="1"/>
  <c r="AX53" i="1"/>
  <c r="BI451" i="3"/>
  <c r="BH451" i="3"/>
  <c r="BG451" i="3"/>
  <c r="BF451" i="3"/>
  <c r="T451" i="3"/>
  <c r="R451" i="3"/>
  <c r="P451" i="3"/>
  <c r="BK451" i="3"/>
  <c r="J451" i="3"/>
  <c r="BE451" i="3"/>
  <c r="BI447" i="3"/>
  <c r="BH447" i="3"/>
  <c r="BG447" i="3"/>
  <c r="BF447" i="3"/>
  <c r="T447" i="3"/>
  <c r="R447" i="3"/>
  <c r="R438" i="3" s="1"/>
  <c r="R437" i="3" s="1"/>
  <c r="P447" i="3"/>
  <c r="BK447" i="3"/>
  <c r="J447" i="3"/>
  <c r="BE447" i="3"/>
  <c r="BI442" i="3"/>
  <c r="BH442" i="3"/>
  <c r="BG442" i="3"/>
  <c r="BF442" i="3"/>
  <c r="T442" i="3"/>
  <c r="R442" i="3"/>
  <c r="P442" i="3"/>
  <c r="BK442" i="3"/>
  <c r="J442" i="3"/>
  <c r="BE442" i="3" s="1"/>
  <c r="BI439" i="3"/>
  <c r="BH439" i="3"/>
  <c r="BG439" i="3"/>
  <c r="BF439" i="3"/>
  <c r="T439" i="3"/>
  <c r="T438" i="3"/>
  <c r="T437" i="3" s="1"/>
  <c r="R439" i="3"/>
  <c r="P439" i="3"/>
  <c r="P438" i="3" s="1"/>
  <c r="P437" i="3" s="1"/>
  <c r="BK439" i="3"/>
  <c r="BK438" i="3" s="1"/>
  <c r="J439" i="3"/>
  <c r="BE439" i="3"/>
  <c r="BI436" i="3"/>
  <c r="BH436" i="3"/>
  <c r="BG436" i="3"/>
  <c r="BF436" i="3"/>
  <c r="T436" i="3"/>
  <c r="T435" i="3"/>
  <c r="R436" i="3"/>
  <c r="R435" i="3"/>
  <c r="P436" i="3"/>
  <c r="P435" i="3" s="1"/>
  <c r="BK436" i="3"/>
  <c r="BK435" i="3"/>
  <c r="J435" i="3" s="1"/>
  <c r="J65" i="3" s="1"/>
  <c r="J436" i="3"/>
  <c r="BE436" i="3" s="1"/>
  <c r="BI433" i="3"/>
  <c r="BH433" i="3"/>
  <c r="BG433" i="3"/>
  <c r="BF433" i="3"/>
  <c r="T433" i="3"/>
  <c r="R433" i="3"/>
  <c r="P433" i="3"/>
  <c r="BK433" i="3"/>
  <c r="J433" i="3"/>
  <c r="BE433" i="3"/>
  <c r="BI425" i="3"/>
  <c r="BH425" i="3"/>
  <c r="BG425" i="3"/>
  <c r="BF425" i="3"/>
  <c r="T425" i="3"/>
  <c r="R425" i="3"/>
  <c r="P425" i="3"/>
  <c r="BK425" i="3"/>
  <c r="J425" i="3"/>
  <c r="BE425" i="3"/>
  <c r="BI423" i="3"/>
  <c r="BH423" i="3"/>
  <c r="BG423" i="3"/>
  <c r="BF423" i="3"/>
  <c r="T423" i="3"/>
  <c r="R423" i="3"/>
  <c r="P423" i="3"/>
  <c r="BK423" i="3"/>
  <c r="J423" i="3"/>
  <c r="BE423" i="3"/>
  <c r="BI422" i="3"/>
  <c r="BH422" i="3"/>
  <c r="BG422" i="3"/>
  <c r="BF422" i="3"/>
  <c r="T422" i="3"/>
  <c r="R422" i="3"/>
  <c r="R420" i="3" s="1"/>
  <c r="P422" i="3"/>
  <c r="BK422" i="3"/>
  <c r="J422" i="3"/>
  <c r="BE422" i="3"/>
  <c r="BI421" i="3"/>
  <c r="BH421" i="3"/>
  <c r="BG421" i="3"/>
  <c r="BF421" i="3"/>
  <c r="T421" i="3"/>
  <c r="T420" i="3"/>
  <c r="R421" i="3"/>
  <c r="P421" i="3"/>
  <c r="P420" i="3"/>
  <c r="BK421" i="3"/>
  <c r="BK420" i="3"/>
  <c r="J420" i="3" s="1"/>
  <c r="J64" i="3" s="1"/>
  <c r="J421" i="3"/>
  <c r="BE421" i="3" s="1"/>
  <c r="BI419" i="3"/>
  <c r="BH419" i="3"/>
  <c r="BG419" i="3"/>
  <c r="BF419" i="3"/>
  <c r="T419" i="3"/>
  <c r="R419" i="3"/>
  <c r="P419" i="3"/>
  <c r="BK419" i="3"/>
  <c r="J419" i="3"/>
  <c r="BE419" i="3"/>
  <c r="BI418" i="3"/>
  <c r="BH418" i="3"/>
  <c r="BG418" i="3"/>
  <c r="BF418" i="3"/>
  <c r="T418" i="3"/>
  <c r="R418" i="3"/>
  <c r="P418" i="3"/>
  <c r="BK418" i="3"/>
  <c r="J418" i="3"/>
  <c r="BE418" i="3"/>
  <c r="BI417" i="3"/>
  <c r="BH417" i="3"/>
  <c r="BG417" i="3"/>
  <c r="BF417" i="3"/>
  <c r="T417" i="3"/>
  <c r="R417" i="3"/>
  <c r="P417" i="3"/>
  <c r="BK417" i="3"/>
  <c r="J417" i="3"/>
  <c r="BE417" i="3"/>
  <c r="BI413" i="3"/>
  <c r="BH413" i="3"/>
  <c r="BG413" i="3"/>
  <c r="BF413" i="3"/>
  <c r="T413" i="3"/>
  <c r="R413" i="3"/>
  <c r="P413" i="3"/>
  <c r="BK413" i="3"/>
  <c r="J413" i="3"/>
  <c r="BE413" i="3"/>
  <c r="BI410" i="3"/>
  <c r="BH410" i="3"/>
  <c r="BG410" i="3"/>
  <c r="BF410" i="3"/>
  <c r="T410" i="3"/>
  <c r="R410" i="3"/>
  <c r="P410" i="3"/>
  <c r="BK410" i="3"/>
  <c r="J410" i="3"/>
  <c r="BE410" i="3"/>
  <c r="BI407" i="3"/>
  <c r="BH407" i="3"/>
  <c r="BG407" i="3"/>
  <c r="BF407" i="3"/>
  <c r="T407" i="3"/>
  <c r="R407" i="3"/>
  <c r="P407" i="3"/>
  <c r="BK407" i="3"/>
  <c r="J407" i="3"/>
  <c r="BE407" i="3"/>
  <c r="BI404" i="3"/>
  <c r="BH404" i="3"/>
  <c r="BG404" i="3"/>
  <c r="BF404" i="3"/>
  <c r="T404" i="3"/>
  <c r="R404" i="3"/>
  <c r="P404" i="3"/>
  <c r="BK404" i="3"/>
  <c r="J404" i="3"/>
  <c r="BE404" i="3"/>
  <c r="BI401" i="3"/>
  <c r="BH401" i="3"/>
  <c r="BG401" i="3"/>
  <c r="BF401" i="3"/>
  <c r="T401" i="3"/>
  <c r="R401" i="3"/>
  <c r="P401" i="3"/>
  <c r="BK401" i="3"/>
  <c r="J401" i="3"/>
  <c r="BE401" i="3"/>
  <c r="BI399" i="3"/>
  <c r="BH399" i="3"/>
  <c r="BG399" i="3"/>
  <c r="BF399" i="3"/>
  <c r="T399" i="3"/>
  <c r="R399" i="3"/>
  <c r="P399" i="3"/>
  <c r="BK399" i="3"/>
  <c r="J399" i="3"/>
  <c r="BE399" i="3"/>
  <c r="BI396" i="3"/>
  <c r="BH396" i="3"/>
  <c r="BG396" i="3"/>
  <c r="BF396" i="3"/>
  <c r="T396" i="3"/>
  <c r="R396" i="3"/>
  <c r="P396" i="3"/>
  <c r="BK396" i="3"/>
  <c r="J396" i="3"/>
  <c r="BE396" i="3"/>
  <c r="BI394" i="3"/>
  <c r="BH394" i="3"/>
  <c r="BG394" i="3"/>
  <c r="BF394" i="3"/>
  <c r="T394" i="3"/>
  <c r="R394" i="3"/>
  <c r="P394" i="3"/>
  <c r="BK394" i="3"/>
  <c r="J394" i="3"/>
  <c r="BE394" i="3"/>
  <c r="BI392" i="3"/>
  <c r="BH392" i="3"/>
  <c r="BG392" i="3"/>
  <c r="BF392" i="3"/>
  <c r="T392" i="3"/>
  <c r="R392" i="3"/>
  <c r="P392" i="3"/>
  <c r="BK392" i="3"/>
  <c r="J392" i="3"/>
  <c r="BE392" i="3"/>
  <c r="BI387" i="3"/>
  <c r="BH387" i="3"/>
  <c r="BG387" i="3"/>
  <c r="BF387" i="3"/>
  <c r="T387" i="3"/>
  <c r="R387" i="3"/>
  <c r="P387" i="3"/>
  <c r="BK387" i="3"/>
  <c r="J387" i="3"/>
  <c r="BE387" i="3"/>
  <c r="BI378" i="3"/>
  <c r="BH378" i="3"/>
  <c r="BG378" i="3"/>
  <c r="BF378" i="3"/>
  <c r="T378" i="3"/>
  <c r="R378" i="3"/>
  <c r="P378" i="3"/>
  <c r="BK378" i="3"/>
  <c r="J378" i="3"/>
  <c r="BE378" i="3"/>
  <c r="BI373" i="3"/>
  <c r="BH373" i="3"/>
  <c r="BG373" i="3"/>
  <c r="BF373" i="3"/>
  <c r="T373" i="3"/>
  <c r="R373" i="3"/>
  <c r="P373" i="3"/>
  <c r="BK373" i="3"/>
  <c r="J373" i="3"/>
  <c r="BE373" i="3"/>
  <c r="BI370" i="3"/>
  <c r="BH370" i="3"/>
  <c r="BG370" i="3"/>
  <c r="BF370" i="3"/>
  <c r="T370" i="3"/>
  <c r="R370" i="3"/>
  <c r="P370" i="3"/>
  <c r="BK370" i="3"/>
  <c r="J370" i="3"/>
  <c r="BE370" i="3"/>
  <c r="BI367" i="3"/>
  <c r="BH367" i="3"/>
  <c r="BG367" i="3"/>
  <c r="BF367" i="3"/>
  <c r="T367" i="3"/>
  <c r="R367" i="3"/>
  <c r="P367" i="3"/>
  <c r="BK367" i="3"/>
  <c r="J367" i="3"/>
  <c r="BE367" i="3"/>
  <c r="BI363" i="3"/>
  <c r="BH363" i="3"/>
  <c r="BG363" i="3"/>
  <c r="BF363" i="3"/>
  <c r="T363" i="3"/>
  <c r="R363" i="3"/>
  <c r="P363" i="3"/>
  <c r="BK363" i="3"/>
  <c r="J363" i="3"/>
  <c r="BE363" i="3"/>
  <c r="BI358" i="3"/>
  <c r="BH358" i="3"/>
  <c r="BG358" i="3"/>
  <c r="BF358" i="3"/>
  <c r="T358" i="3"/>
  <c r="R358" i="3"/>
  <c r="P358" i="3"/>
  <c r="BK358" i="3"/>
  <c r="J358" i="3"/>
  <c r="BE358" i="3"/>
  <c r="BI356" i="3"/>
  <c r="BH356" i="3"/>
  <c r="BG356" i="3"/>
  <c r="BF356" i="3"/>
  <c r="T356" i="3"/>
  <c r="R356" i="3"/>
  <c r="P356" i="3"/>
  <c r="BK356" i="3"/>
  <c r="J356" i="3"/>
  <c r="BE356" i="3"/>
  <c r="BI352" i="3"/>
  <c r="BH352" i="3"/>
  <c r="BG352" i="3"/>
  <c r="BF352" i="3"/>
  <c r="T352" i="3"/>
  <c r="R352" i="3"/>
  <c r="P352" i="3"/>
  <c r="BK352" i="3"/>
  <c r="J352" i="3"/>
  <c r="BE352" i="3"/>
  <c r="BI350" i="3"/>
  <c r="BH350" i="3"/>
  <c r="BG350" i="3"/>
  <c r="BF350" i="3"/>
  <c r="T350" i="3"/>
  <c r="R350" i="3"/>
  <c r="P350" i="3"/>
  <c r="BK350" i="3"/>
  <c r="J350" i="3"/>
  <c r="BE350" i="3"/>
  <c r="BI347" i="3"/>
  <c r="BH347" i="3"/>
  <c r="BG347" i="3"/>
  <c r="BF347" i="3"/>
  <c r="T347" i="3"/>
  <c r="R347" i="3"/>
  <c r="P347" i="3"/>
  <c r="BK347" i="3"/>
  <c r="J347" i="3"/>
  <c r="BE347" i="3"/>
  <c r="BI346" i="3"/>
  <c r="BH346" i="3"/>
  <c r="BG346" i="3"/>
  <c r="BF346" i="3"/>
  <c r="T346" i="3"/>
  <c r="R346" i="3"/>
  <c r="P346" i="3"/>
  <c r="BK346" i="3"/>
  <c r="J346" i="3"/>
  <c r="BE346" i="3"/>
  <c r="BI345" i="3"/>
  <c r="BH345" i="3"/>
  <c r="BG345" i="3"/>
  <c r="BF345" i="3"/>
  <c r="T345" i="3"/>
  <c r="R345" i="3"/>
  <c r="P345" i="3"/>
  <c r="BK345" i="3"/>
  <c r="J345" i="3"/>
  <c r="BE345" i="3"/>
  <c r="BI344" i="3"/>
  <c r="BH344" i="3"/>
  <c r="BG344" i="3"/>
  <c r="BF344" i="3"/>
  <c r="T344" i="3"/>
  <c r="R344" i="3"/>
  <c r="P344" i="3"/>
  <c r="BK344" i="3"/>
  <c r="J344" i="3"/>
  <c r="BE344" i="3"/>
  <c r="BI343" i="3"/>
  <c r="BH343" i="3"/>
  <c r="BG343" i="3"/>
  <c r="BF343" i="3"/>
  <c r="T343" i="3"/>
  <c r="R343" i="3"/>
  <c r="P343" i="3"/>
  <c r="BK343" i="3"/>
  <c r="J343" i="3"/>
  <c r="BE343" i="3"/>
  <c r="BI342" i="3"/>
  <c r="BH342" i="3"/>
  <c r="BG342" i="3"/>
  <c r="BF342" i="3"/>
  <c r="T342" i="3"/>
  <c r="R342" i="3"/>
  <c r="R338" i="3" s="1"/>
  <c r="P342" i="3"/>
  <c r="BK342" i="3"/>
  <c r="J342" i="3"/>
  <c r="BE342" i="3"/>
  <c r="BI339" i="3"/>
  <c r="BH339" i="3"/>
  <c r="BG339" i="3"/>
  <c r="BF339" i="3"/>
  <c r="T339" i="3"/>
  <c r="T338" i="3"/>
  <c r="R339" i="3"/>
  <c r="P339" i="3"/>
  <c r="P338" i="3"/>
  <c r="BK339" i="3"/>
  <c r="BK338" i="3"/>
  <c r="J338" i="3" s="1"/>
  <c r="J63" i="3" s="1"/>
  <c r="J339" i="3"/>
  <c r="BE339" i="3" s="1"/>
  <c r="BI335" i="3"/>
  <c r="BH335" i="3"/>
  <c r="BG335" i="3"/>
  <c r="BF335" i="3"/>
  <c r="T335" i="3"/>
  <c r="R335" i="3"/>
  <c r="P335" i="3"/>
  <c r="BK335" i="3"/>
  <c r="J335" i="3"/>
  <c r="BE335" i="3"/>
  <c r="BI332" i="3"/>
  <c r="BH332" i="3"/>
  <c r="BG332" i="3"/>
  <c r="BF332" i="3"/>
  <c r="T332" i="3"/>
  <c r="R332" i="3"/>
  <c r="P332" i="3"/>
  <c r="BK332" i="3"/>
  <c r="J332" i="3"/>
  <c r="BE332" i="3"/>
  <c r="BI329" i="3"/>
  <c r="BH329" i="3"/>
  <c r="BG329" i="3"/>
  <c r="BF329" i="3"/>
  <c r="T329" i="3"/>
  <c r="R329" i="3"/>
  <c r="P329" i="3"/>
  <c r="BK329" i="3"/>
  <c r="J329" i="3"/>
  <c r="BE329" i="3"/>
  <c r="BI328" i="3"/>
  <c r="BH328" i="3"/>
  <c r="BG328" i="3"/>
  <c r="BF328" i="3"/>
  <c r="T328" i="3"/>
  <c r="R328" i="3"/>
  <c r="P328" i="3"/>
  <c r="BK328" i="3"/>
  <c r="J328" i="3"/>
  <c r="BE328" i="3"/>
  <c r="BI327" i="3"/>
  <c r="BH327" i="3"/>
  <c r="BG327" i="3"/>
  <c r="BF327" i="3"/>
  <c r="T327" i="3"/>
  <c r="R327" i="3"/>
  <c r="P327" i="3"/>
  <c r="BK327" i="3"/>
  <c r="J327" i="3"/>
  <c r="BE327" i="3"/>
  <c r="BI326" i="3"/>
  <c r="BH326" i="3"/>
  <c r="BG326" i="3"/>
  <c r="BF326" i="3"/>
  <c r="T326" i="3"/>
  <c r="R326" i="3"/>
  <c r="P326" i="3"/>
  <c r="BK326" i="3"/>
  <c r="J326" i="3"/>
  <c r="BE326" i="3"/>
  <c r="BI325" i="3"/>
  <c r="BH325" i="3"/>
  <c r="BG325" i="3"/>
  <c r="BF325" i="3"/>
  <c r="T325" i="3"/>
  <c r="R325" i="3"/>
  <c r="P325" i="3"/>
  <c r="BK325" i="3"/>
  <c r="J325" i="3"/>
  <c r="BE325" i="3"/>
  <c r="BI324" i="3"/>
  <c r="BH324" i="3"/>
  <c r="BG324" i="3"/>
  <c r="BF324" i="3"/>
  <c r="T324" i="3"/>
  <c r="R324" i="3"/>
  <c r="P324" i="3"/>
  <c r="BK324" i="3"/>
  <c r="J324" i="3"/>
  <c r="BE324" i="3"/>
  <c r="BI323" i="3"/>
  <c r="BH323" i="3"/>
  <c r="BG323" i="3"/>
  <c r="BF323" i="3"/>
  <c r="T323" i="3"/>
  <c r="R323" i="3"/>
  <c r="P323" i="3"/>
  <c r="BK323" i="3"/>
  <c r="J323" i="3"/>
  <c r="BE323" i="3"/>
  <c r="BI322" i="3"/>
  <c r="BH322" i="3"/>
  <c r="BG322" i="3"/>
  <c r="BF322" i="3"/>
  <c r="T322" i="3"/>
  <c r="R322" i="3"/>
  <c r="P322" i="3"/>
  <c r="BK322" i="3"/>
  <c r="J322" i="3"/>
  <c r="BE322" i="3"/>
  <c r="BI321" i="3"/>
  <c r="BH321" i="3"/>
  <c r="BG321" i="3"/>
  <c r="BF321" i="3"/>
  <c r="T321" i="3"/>
  <c r="R321" i="3"/>
  <c r="P321" i="3"/>
  <c r="BK321" i="3"/>
  <c r="J321" i="3"/>
  <c r="BE321" i="3"/>
  <c r="BI317" i="3"/>
  <c r="BH317" i="3"/>
  <c r="BG317" i="3"/>
  <c r="BF317" i="3"/>
  <c r="T317" i="3"/>
  <c r="R317" i="3"/>
  <c r="R313" i="3" s="1"/>
  <c r="P317" i="3"/>
  <c r="BK317" i="3"/>
  <c r="J317" i="3"/>
  <c r="BE317" i="3"/>
  <c r="BI314" i="3"/>
  <c r="BH314" i="3"/>
  <c r="BG314" i="3"/>
  <c r="BF314" i="3"/>
  <c r="T314" i="3"/>
  <c r="T313" i="3"/>
  <c r="R314" i="3"/>
  <c r="P314" i="3"/>
  <c r="P313" i="3"/>
  <c r="BK314" i="3"/>
  <c r="BK313" i="3"/>
  <c r="J313" i="3" s="1"/>
  <c r="J62" i="3" s="1"/>
  <c r="J314" i="3"/>
  <c r="BE314" i="3" s="1"/>
  <c r="BI309" i="3"/>
  <c r="BH309" i="3"/>
  <c r="BG309" i="3"/>
  <c r="BF309" i="3"/>
  <c r="T309" i="3"/>
  <c r="R309" i="3"/>
  <c r="P309" i="3"/>
  <c r="BK309" i="3"/>
  <c r="J309" i="3"/>
  <c r="BE309" i="3"/>
  <c r="BI305" i="3"/>
  <c r="BH305" i="3"/>
  <c r="BG305" i="3"/>
  <c r="BF305" i="3"/>
  <c r="T305" i="3"/>
  <c r="R305" i="3"/>
  <c r="P305" i="3"/>
  <c r="BK305" i="3"/>
  <c r="J305" i="3"/>
  <c r="BE305" i="3"/>
  <c r="BI302" i="3"/>
  <c r="BH302" i="3"/>
  <c r="BG302" i="3"/>
  <c r="BF302" i="3"/>
  <c r="T302" i="3"/>
  <c r="R302" i="3"/>
  <c r="P302" i="3"/>
  <c r="BK302" i="3"/>
  <c r="J302" i="3"/>
  <c r="BE302" i="3"/>
  <c r="BI297" i="3"/>
  <c r="BH297" i="3"/>
  <c r="BG297" i="3"/>
  <c r="BF297" i="3"/>
  <c r="T297" i="3"/>
  <c r="R297" i="3"/>
  <c r="P297" i="3"/>
  <c r="BK297" i="3"/>
  <c r="J297" i="3"/>
  <c r="BE297" i="3"/>
  <c r="BI291" i="3"/>
  <c r="BH291" i="3"/>
  <c r="BG291" i="3"/>
  <c r="BF291" i="3"/>
  <c r="T291" i="3"/>
  <c r="R291" i="3"/>
  <c r="P291" i="3"/>
  <c r="BK291" i="3"/>
  <c r="J291" i="3"/>
  <c r="BE291" i="3"/>
  <c r="BI288" i="3"/>
  <c r="BH288" i="3"/>
  <c r="BG288" i="3"/>
  <c r="BF288" i="3"/>
  <c r="T288" i="3"/>
  <c r="R288" i="3"/>
  <c r="P288" i="3"/>
  <c r="BK288" i="3"/>
  <c r="J288" i="3"/>
  <c r="BE288" i="3"/>
  <c r="BI285" i="3"/>
  <c r="BH285" i="3"/>
  <c r="BG285" i="3"/>
  <c r="BF285" i="3"/>
  <c r="T285" i="3"/>
  <c r="R285" i="3"/>
  <c r="P285" i="3"/>
  <c r="BK285" i="3"/>
  <c r="J285" i="3"/>
  <c r="BE285" i="3"/>
  <c r="BI282" i="3"/>
  <c r="BH282" i="3"/>
  <c r="BG282" i="3"/>
  <c r="BF282" i="3"/>
  <c r="T282" i="3"/>
  <c r="R282" i="3"/>
  <c r="P282" i="3"/>
  <c r="BK282" i="3"/>
  <c r="J282" i="3"/>
  <c r="BE282" i="3"/>
  <c r="BI279" i="3"/>
  <c r="BH279" i="3"/>
  <c r="BG279" i="3"/>
  <c r="BF279" i="3"/>
  <c r="T279" i="3"/>
  <c r="R279" i="3"/>
  <c r="P279" i="3"/>
  <c r="BK279" i="3"/>
  <c r="J279" i="3"/>
  <c r="BE279" i="3"/>
  <c r="BI276" i="3"/>
  <c r="BH276" i="3"/>
  <c r="BG276" i="3"/>
  <c r="BF276" i="3"/>
  <c r="T276" i="3"/>
  <c r="R276" i="3"/>
  <c r="P276" i="3"/>
  <c r="BK276" i="3"/>
  <c r="J276" i="3"/>
  <c r="BE276" i="3"/>
  <c r="BI273" i="3"/>
  <c r="BH273" i="3"/>
  <c r="BG273" i="3"/>
  <c r="BF273" i="3"/>
  <c r="T273" i="3"/>
  <c r="R273" i="3"/>
  <c r="P273" i="3"/>
  <c r="BK273" i="3"/>
  <c r="J273" i="3"/>
  <c r="BE273" i="3"/>
  <c r="BI270" i="3"/>
  <c r="BH270" i="3"/>
  <c r="BG270" i="3"/>
  <c r="BF270" i="3"/>
  <c r="T270" i="3"/>
  <c r="R270" i="3"/>
  <c r="R266" i="3" s="1"/>
  <c r="P270" i="3"/>
  <c r="BK270" i="3"/>
  <c r="J270" i="3"/>
  <c r="BE270" i="3"/>
  <c r="BI267" i="3"/>
  <c r="BH267" i="3"/>
  <c r="BG267" i="3"/>
  <c r="BF267" i="3"/>
  <c r="T267" i="3"/>
  <c r="T266" i="3"/>
  <c r="R267" i="3"/>
  <c r="P267" i="3"/>
  <c r="P266" i="3"/>
  <c r="BK267" i="3"/>
  <c r="BK266" i="3"/>
  <c r="J266" i="3" s="1"/>
  <c r="J61" i="3" s="1"/>
  <c r="J267" i="3"/>
  <c r="BE267" i="3" s="1"/>
  <c r="BI264" i="3"/>
  <c r="BH264" i="3"/>
  <c r="BG264" i="3"/>
  <c r="BF264" i="3"/>
  <c r="T264" i="3"/>
  <c r="T263" i="3"/>
  <c r="R264" i="3"/>
  <c r="R263" i="3"/>
  <c r="P264" i="3"/>
  <c r="P263" i="3"/>
  <c r="BK264" i="3"/>
  <c r="BK263" i="3"/>
  <c r="J263" i="3" s="1"/>
  <c r="J60" i="3" s="1"/>
  <c r="J264" i="3"/>
  <c r="BE264" i="3" s="1"/>
  <c r="BI260" i="3"/>
  <c r="BH260" i="3"/>
  <c r="BG260" i="3"/>
  <c r="BF260" i="3"/>
  <c r="T260" i="3"/>
  <c r="R260" i="3"/>
  <c r="P260" i="3"/>
  <c r="BK260" i="3"/>
  <c r="J260" i="3"/>
  <c r="BE260" i="3"/>
  <c r="BI255" i="3"/>
  <c r="BH255" i="3"/>
  <c r="BG255" i="3"/>
  <c r="BF255" i="3"/>
  <c r="T255" i="3"/>
  <c r="R255" i="3"/>
  <c r="P255" i="3"/>
  <c r="BK255" i="3"/>
  <c r="J255" i="3"/>
  <c r="BE255" i="3"/>
  <c r="BI251" i="3"/>
  <c r="BH251" i="3"/>
  <c r="BG251" i="3"/>
  <c r="BF251" i="3"/>
  <c r="T251" i="3"/>
  <c r="R251" i="3"/>
  <c r="R247" i="3" s="1"/>
  <c r="P251" i="3"/>
  <c r="BK251" i="3"/>
  <c r="BK247" i="3" s="1"/>
  <c r="J247" i="3" s="1"/>
  <c r="J59" i="3" s="1"/>
  <c r="J251" i="3"/>
  <c r="BE251" i="3"/>
  <c r="BI248" i="3"/>
  <c r="BH248" i="3"/>
  <c r="BG248" i="3"/>
  <c r="BF248" i="3"/>
  <c r="T248" i="3"/>
  <c r="T247" i="3"/>
  <c r="R248" i="3"/>
  <c r="P248" i="3"/>
  <c r="P247" i="3"/>
  <c r="BK248" i="3"/>
  <c r="J248" i="3"/>
  <c r="BE248" i="3" s="1"/>
  <c r="BI244" i="3"/>
  <c r="BH244" i="3"/>
  <c r="BG244" i="3"/>
  <c r="BF244" i="3"/>
  <c r="T244" i="3"/>
  <c r="R244" i="3"/>
  <c r="P244" i="3"/>
  <c r="BK244" i="3"/>
  <c r="J244" i="3"/>
  <c r="BE244" i="3"/>
  <c r="BI242" i="3"/>
  <c r="BH242" i="3"/>
  <c r="BG242" i="3"/>
  <c r="BF242" i="3"/>
  <c r="T242" i="3"/>
  <c r="R242" i="3"/>
  <c r="P242" i="3"/>
  <c r="BK242" i="3"/>
  <c r="J242" i="3"/>
  <c r="BE242" i="3"/>
  <c r="BI240" i="3"/>
  <c r="BH240" i="3"/>
  <c r="BG240" i="3"/>
  <c r="BF240" i="3"/>
  <c r="T240" i="3"/>
  <c r="R240" i="3"/>
  <c r="P240" i="3"/>
  <c r="BK240" i="3"/>
  <c r="J240" i="3"/>
  <c r="BE240" i="3"/>
  <c r="BI238" i="3"/>
  <c r="BH238" i="3"/>
  <c r="BG238" i="3"/>
  <c r="BF238" i="3"/>
  <c r="T238" i="3"/>
  <c r="R238" i="3"/>
  <c r="P238" i="3"/>
  <c r="BK238" i="3"/>
  <c r="J238" i="3"/>
  <c r="BE238" i="3"/>
  <c r="BI236" i="3"/>
  <c r="BH236" i="3"/>
  <c r="BG236" i="3"/>
  <c r="BF236" i="3"/>
  <c r="T236" i="3"/>
  <c r="R236" i="3"/>
  <c r="P236" i="3"/>
  <c r="BK236" i="3"/>
  <c r="J236" i="3"/>
  <c r="BE236" i="3"/>
  <c r="BI234" i="3"/>
  <c r="BH234" i="3"/>
  <c r="BG234" i="3"/>
  <c r="BF234" i="3"/>
  <c r="T234" i="3"/>
  <c r="R234" i="3"/>
  <c r="P234" i="3"/>
  <c r="BK234" i="3"/>
  <c r="J234" i="3"/>
  <c r="BE234" i="3"/>
  <c r="BI232" i="3"/>
  <c r="BH232" i="3"/>
  <c r="BG232" i="3"/>
  <c r="BF232" i="3"/>
  <c r="T232" i="3"/>
  <c r="R232" i="3"/>
  <c r="P232" i="3"/>
  <c r="BK232" i="3"/>
  <c r="J232" i="3"/>
  <c r="BE232" i="3"/>
  <c r="BI230" i="3"/>
  <c r="BH230" i="3"/>
  <c r="BG230" i="3"/>
  <c r="BF230" i="3"/>
  <c r="T230" i="3"/>
  <c r="R230" i="3"/>
  <c r="P230" i="3"/>
  <c r="BK230" i="3"/>
  <c r="J230" i="3"/>
  <c r="BE230" i="3"/>
  <c r="BI228" i="3"/>
  <c r="BH228" i="3"/>
  <c r="BG228" i="3"/>
  <c r="BF228" i="3"/>
  <c r="T228" i="3"/>
  <c r="R228" i="3"/>
  <c r="P228" i="3"/>
  <c r="BK228" i="3"/>
  <c r="J228" i="3"/>
  <c r="BE228" i="3"/>
  <c r="BI225" i="3"/>
  <c r="BH225" i="3"/>
  <c r="BG225" i="3"/>
  <c r="BF225" i="3"/>
  <c r="T225" i="3"/>
  <c r="R225" i="3"/>
  <c r="P225" i="3"/>
  <c r="BK225" i="3"/>
  <c r="J225" i="3"/>
  <c r="BE225" i="3"/>
  <c r="BI222" i="3"/>
  <c r="BH222" i="3"/>
  <c r="BG222" i="3"/>
  <c r="BF222" i="3"/>
  <c r="T222" i="3"/>
  <c r="R222" i="3"/>
  <c r="P222" i="3"/>
  <c r="BK222" i="3"/>
  <c r="J222" i="3"/>
  <c r="BE222" i="3"/>
  <c r="BI219" i="3"/>
  <c r="BH219" i="3"/>
  <c r="BG219" i="3"/>
  <c r="BF219" i="3"/>
  <c r="T219" i="3"/>
  <c r="R219" i="3"/>
  <c r="P219" i="3"/>
  <c r="BK219" i="3"/>
  <c r="J219" i="3"/>
  <c r="BE219" i="3"/>
  <c r="BI218" i="3"/>
  <c r="BH218" i="3"/>
  <c r="BG218" i="3"/>
  <c r="BF218" i="3"/>
  <c r="T218" i="3"/>
  <c r="R218" i="3"/>
  <c r="P218" i="3"/>
  <c r="BK218" i="3"/>
  <c r="J218" i="3"/>
  <c r="BE218" i="3"/>
  <c r="BI216" i="3"/>
  <c r="BH216" i="3"/>
  <c r="BG216" i="3"/>
  <c r="BF216" i="3"/>
  <c r="T216" i="3"/>
  <c r="R216" i="3"/>
  <c r="P216" i="3"/>
  <c r="BK216" i="3"/>
  <c r="J216" i="3"/>
  <c r="BE216" i="3"/>
  <c r="BI214" i="3"/>
  <c r="BH214" i="3"/>
  <c r="BG214" i="3"/>
  <c r="BF214" i="3"/>
  <c r="T214" i="3"/>
  <c r="R214" i="3"/>
  <c r="P214" i="3"/>
  <c r="BK214" i="3"/>
  <c r="J214" i="3"/>
  <c r="BE214" i="3"/>
  <c r="BI212" i="3"/>
  <c r="BH212" i="3"/>
  <c r="BG212" i="3"/>
  <c r="BF212" i="3"/>
  <c r="T212" i="3"/>
  <c r="R212" i="3"/>
  <c r="P212" i="3"/>
  <c r="BK212" i="3"/>
  <c r="J212" i="3"/>
  <c r="BE212" i="3"/>
  <c r="BI210" i="3"/>
  <c r="BH210" i="3"/>
  <c r="BG210" i="3"/>
  <c r="BF210" i="3"/>
  <c r="T210" i="3"/>
  <c r="R210" i="3"/>
  <c r="P210" i="3"/>
  <c r="BK210" i="3"/>
  <c r="J210" i="3"/>
  <c r="BE210" i="3"/>
  <c r="BI208" i="3"/>
  <c r="BH208" i="3"/>
  <c r="BG208" i="3"/>
  <c r="BF208" i="3"/>
  <c r="T208" i="3"/>
  <c r="R208" i="3"/>
  <c r="P208" i="3"/>
  <c r="BK208" i="3"/>
  <c r="J208" i="3"/>
  <c r="BE208" i="3"/>
  <c r="BI205" i="3"/>
  <c r="BH205" i="3"/>
  <c r="BG205" i="3"/>
  <c r="BF205" i="3"/>
  <c r="T205" i="3"/>
  <c r="R205" i="3"/>
  <c r="P205" i="3"/>
  <c r="BK205" i="3"/>
  <c r="J205" i="3"/>
  <c r="BE205" i="3"/>
  <c r="BI202" i="3"/>
  <c r="BH202" i="3"/>
  <c r="BG202" i="3"/>
  <c r="BF202" i="3"/>
  <c r="T202" i="3"/>
  <c r="R202" i="3"/>
  <c r="P202" i="3"/>
  <c r="BK202" i="3"/>
  <c r="J202" i="3"/>
  <c r="BE202" i="3"/>
  <c r="BI200" i="3"/>
  <c r="BH200" i="3"/>
  <c r="BG200" i="3"/>
  <c r="BF200" i="3"/>
  <c r="T200" i="3"/>
  <c r="R200" i="3"/>
  <c r="P200" i="3"/>
  <c r="BK200" i="3"/>
  <c r="J200" i="3"/>
  <c r="BE200" i="3"/>
  <c r="BI198" i="3"/>
  <c r="BH198" i="3"/>
  <c r="BG198" i="3"/>
  <c r="BF198" i="3"/>
  <c r="T198" i="3"/>
  <c r="R198" i="3"/>
  <c r="P198" i="3"/>
  <c r="BK198" i="3"/>
  <c r="J198" i="3"/>
  <c r="BE198" i="3"/>
  <c r="BI196" i="3"/>
  <c r="BH196" i="3"/>
  <c r="BG196" i="3"/>
  <c r="BF196" i="3"/>
  <c r="T196" i="3"/>
  <c r="R196" i="3"/>
  <c r="P196" i="3"/>
  <c r="BK196" i="3"/>
  <c r="J196" i="3"/>
  <c r="BE196" i="3"/>
  <c r="BI191" i="3"/>
  <c r="BH191" i="3"/>
  <c r="BG191" i="3"/>
  <c r="BF191" i="3"/>
  <c r="T191" i="3"/>
  <c r="R191" i="3"/>
  <c r="P191" i="3"/>
  <c r="BK191" i="3"/>
  <c r="J191" i="3"/>
  <c r="BE191" i="3"/>
  <c r="BI189" i="3"/>
  <c r="BH189" i="3"/>
  <c r="BG189" i="3"/>
  <c r="BF189" i="3"/>
  <c r="T189" i="3"/>
  <c r="R189" i="3"/>
  <c r="P189" i="3"/>
  <c r="BK189" i="3"/>
  <c r="J189" i="3"/>
  <c r="BE189" i="3"/>
  <c r="BI187" i="3"/>
  <c r="BH187" i="3"/>
  <c r="BG187" i="3"/>
  <c r="BF187" i="3"/>
  <c r="T187" i="3"/>
  <c r="R187" i="3"/>
  <c r="P187" i="3"/>
  <c r="BK187" i="3"/>
  <c r="J187" i="3"/>
  <c r="BE187" i="3"/>
  <c r="BI183" i="3"/>
  <c r="BH183" i="3"/>
  <c r="BG183" i="3"/>
  <c r="BF183" i="3"/>
  <c r="T183" i="3"/>
  <c r="R183" i="3"/>
  <c r="P183" i="3"/>
  <c r="BK183" i="3"/>
  <c r="J183" i="3"/>
  <c r="BE183" i="3"/>
  <c r="BI181" i="3"/>
  <c r="BH181" i="3"/>
  <c r="BG181" i="3"/>
  <c r="BF181" i="3"/>
  <c r="T181" i="3"/>
  <c r="R181" i="3"/>
  <c r="P181" i="3"/>
  <c r="BK181" i="3"/>
  <c r="J181" i="3"/>
  <c r="BE181" i="3"/>
  <c r="BI179" i="3"/>
  <c r="BH179" i="3"/>
  <c r="BG179" i="3"/>
  <c r="BF179" i="3"/>
  <c r="T179" i="3"/>
  <c r="R179" i="3"/>
  <c r="P179" i="3"/>
  <c r="BK179" i="3"/>
  <c r="J179" i="3"/>
  <c r="BE179" i="3"/>
  <c r="BI177" i="3"/>
  <c r="BH177" i="3"/>
  <c r="BG177" i="3"/>
  <c r="BF177" i="3"/>
  <c r="T177" i="3"/>
  <c r="R177" i="3"/>
  <c r="P177" i="3"/>
  <c r="BK177" i="3"/>
  <c r="J177" i="3"/>
  <c r="BE177" i="3"/>
  <c r="BI175" i="3"/>
  <c r="BH175" i="3"/>
  <c r="BG175" i="3"/>
  <c r="BF175" i="3"/>
  <c r="T175" i="3"/>
  <c r="R175" i="3"/>
  <c r="P175" i="3"/>
  <c r="BK175" i="3"/>
  <c r="J175" i="3"/>
  <c r="BE175" i="3"/>
  <c r="BI173" i="3"/>
  <c r="BH173" i="3"/>
  <c r="BG173" i="3"/>
  <c r="BF173" i="3"/>
  <c r="T173" i="3"/>
  <c r="R173" i="3"/>
  <c r="P173" i="3"/>
  <c r="BK173" i="3"/>
  <c r="J173" i="3"/>
  <c r="BE173" i="3"/>
  <c r="BI170" i="3"/>
  <c r="BH170" i="3"/>
  <c r="BG170" i="3"/>
  <c r="BF170" i="3"/>
  <c r="T170" i="3"/>
  <c r="R170" i="3"/>
  <c r="P170" i="3"/>
  <c r="BK170" i="3"/>
  <c r="J170" i="3"/>
  <c r="BE170" i="3"/>
  <c r="BI166" i="3"/>
  <c r="BH166" i="3"/>
  <c r="BG166" i="3"/>
  <c r="BF166" i="3"/>
  <c r="T166" i="3"/>
  <c r="R166" i="3"/>
  <c r="P166" i="3"/>
  <c r="BK166" i="3"/>
  <c r="J166" i="3"/>
  <c r="BE166" i="3"/>
  <c r="BI162" i="3"/>
  <c r="BH162" i="3"/>
  <c r="BG162" i="3"/>
  <c r="BF162" i="3"/>
  <c r="T162" i="3"/>
  <c r="R162" i="3"/>
  <c r="P162" i="3"/>
  <c r="BK162" i="3"/>
  <c r="J162" i="3"/>
  <c r="BE162" i="3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/>
  <c r="BI157" i="3"/>
  <c r="BH157" i="3"/>
  <c r="BG157" i="3"/>
  <c r="BF157" i="3"/>
  <c r="T157" i="3"/>
  <c r="R157" i="3"/>
  <c r="P157" i="3"/>
  <c r="BK157" i="3"/>
  <c r="J157" i="3"/>
  <c r="BE157" i="3"/>
  <c r="BI155" i="3"/>
  <c r="BH155" i="3"/>
  <c r="BG155" i="3"/>
  <c r="BF155" i="3"/>
  <c r="T155" i="3"/>
  <c r="R155" i="3"/>
  <c r="P155" i="3"/>
  <c r="BK155" i="3"/>
  <c r="J155" i="3"/>
  <c r="BE155" i="3"/>
  <c r="BI152" i="3"/>
  <c r="BH152" i="3"/>
  <c r="BG152" i="3"/>
  <c r="BF152" i="3"/>
  <c r="T152" i="3"/>
  <c r="R152" i="3"/>
  <c r="P152" i="3"/>
  <c r="BK152" i="3"/>
  <c r="J152" i="3"/>
  <c r="BE152" i="3"/>
  <c r="BI150" i="3"/>
  <c r="BH150" i="3"/>
  <c r="BG150" i="3"/>
  <c r="BF150" i="3"/>
  <c r="T150" i="3"/>
  <c r="R150" i="3"/>
  <c r="P150" i="3"/>
  <c r="BK150" i="3"/>
  <c r="J150" i="3"/>
  <c r="BE150" i="3"/>
  <c r="BI147" i="3"/>
  <c r="BH147" i="3"/>
  <c r="BG147" i="3"/>
  <c r="BF147" i="3"/>
  <c r="T147" i="3"/>
  <c r="R147" i="3"/>
  <c r="P147" i="3"/>
  <c r="BK147" i="3"/>
  <c r="J147" i="3"/>
  <c r="BE147" i="3"/>
  <c r="BI145" i="3"/>
  <c r="BH145" i="3"/>
  <c r="BG145" i="3"/>
  <c r="BF145" i="3"/>
  <c r="T145" i="3"/>
  <c r="R145" i="3"/>
  <c r="P145" i="3"/>
  <c r="BK145" i="3"/>
  <c r="J145" i="3"/>
  <c r="BE145" i="3"/>
  <c r="BI139" i="3"/>
  <c r="BH139" i="3"/>
  <c r="BG139" i="3"/>
  <c r="BF139" i="3"/>
  <c r="T139" i="3"/>
  <c r="R139" i="3"/>
  <c r="P139" i="3"/>
  <c r="BK139" i="3"/>
  <c r="J139" i="3"/>
  <c r="BE139" i="3"/>
  <c r="BI136" i="3"/>
  <c r="BH136" i="3"/>
  <c r="BG136" i="3"/>
  <c r="BF136" i="3"/>
  <c r="T136" i="3"/>
  <c r="R136" i="3"/>
  <c r="P136" i="3"/>
  <c r="BK136" i="3"/>
  <c r="J136" i="3"/>
  <c r="BE136" i="3"/>
  <c r="BI132" i="3"/>
  <c r="BH132" i="3"/>
  <c r="BG132" i="3"/>
  <c r="BF132" i="3"/>
  <c r="T132" i="3"/>
  <c r="R132" i="3"/>
  <c r="P132" i="3"/>
  <c r="BK132" i="3"/>
  <c r="J132" i="3"/>
  <c r="BE132" i="3"/>
  <c r="BI129" i="3"/>
  <c r="BH129" i="3"/>
  <c r="BG129" i="3"/>
  <c r="BF129" i="3"/>
  <c r="T129" i="3"/>
  <c r="R129" i="3"/>
  <c r="P129" i="3"/>
  <c r="BK129" i="3"/>
  <c r="J129" i="3"/>
  <c r="BE129" i="3"/>
  <c r="BI125" i="3"/>
  <c r="BH125" i="3"/>
  <c r="BG125" i="3"/>
  <c r="BF125" i="3"/>
  <c r="T125" i="3"/>
  <c r="R125" i="3"/>
  <c r="P125" i="3"/>
  <c r="BK125" i="3"/>
  <c r="J125" i="3"/>
  <c r="BE125" i="3"/>
  <c r="BI121" i="3"/>
  <c r="BH121" i="3"/>
  <c r="BG121" i="3"/>
  <c r="BF121" i="3"/>
  <c r="T121" i="3"/>
  <c r="R121" i="3"/>
  <c r="P121" i="3"/>
  <c r="BK121" i="3"/>
  <c r="J121" i="3"/>
  <c r="BE121" i="3"/>
  <c r="BI118" i="3"/>
  <c r="BH118" i="3"/>
  <c r="BG118" i="3"/>
  <c r="BF118" i="3"/>
  <c r="T118" i="3"/>
  <c r="R118" i="3"/>
  <c r="P118" i="3"/>
  <c r="BK118" i="3"/>
  <c r="J118" i="3"/>
  <c r="BE118" i="3"/>
  <c r="BI115" i="3"/>
  <c r="BH115" i="3"/>
  <c r="BG115" i="3"/>
  <c r="BF115" i="3"/>
  <c r="T115" i="3"/>
  <c r="R115" i="3"/>
  <c r="P115" i="3"/>
  <c r="BK115" i="3"/>
  <c r="J115" i="3"/>
  <c r="BE115" i="3"/>
  <c r="BI107" i="3"/>
  <c r="BH107" i="3"/>
  <c r="BG107" i="3"/>
  <c r="BF107" i="3"/>
  <c r="T107" i="3"/>
  <c r="R107" i="3"/>
  <c r="P107" i="3"/>
  <c r="BK107" i="3"/>
  <c r="J107" i="3"/>
  <c r="BE107" i="3"/>
  <c r="BI103" i="3"/>
  <c r="BH103" i="3"/>
  <c r="BG103" i="3"/>
  <c r="BF103" i="3"/>
  <c r="T103" i="3"/>
  <c r="R103" i="3"/>
  <c r="P103" i="3"/>
  <c r="BK103" i="3"/>
  <c r="J103" i="3"/>
  <c r="BE103" i="3"/>
  <c r="BI101" i="3"/>
  <c r="BH101" i="3"/>
  <c r="BG101" i="3"/>
  <c r="BF101" i="3"/>
  <c r="T101" i="3"/>
  <c r="R101" i="3"/>
  <c r="P101" i="3"/>
  <c r="BK101" i="3"/>
  <c r="J101" i="3"/>
  <c r="BE101" i="3"/>
  <c r="BI98" i="3"/>
  <c r="BH98" i="3"/>
  <c r="BG98" i="3"/>
  <c r="BF98" i="3"/>
  <c r="T98" i="3"/>
  <c r="R98" i="3"/>
  <c r="P98" i="3"/>
  <c r="BK98" i="3"/>
  <c r="J98" i="3"/>
  <c r="BE98" i="3"/>
  <c r="BI95" i="3"/>
  <c r="BH95" i="3"/>
  <c r="BG95" i="3"/>
  <c r="BF95" i="3"/>
  <c r="T95" i="3"/>
  <c r="R95" i="3"/>
  <c r="P95" i="3"/>
  <c r="BK95" i="3"/>
  <c r="J95" i="3"/>
  <c r="BE95" i="3"/>
  <c r="BI93" i="3"/>
  <c r="BH93" i="3"/>
  <c r="BG93" i="3"/>
  <c r="BF93" i="3"/>
  <c r="T93" i="3"/>
  <c r="R93" i="3"/>
  <c r="P93" i="3"/>
  <c r="BK93" i="3"/>
  <c r="J93" i="3"/>
  <c r="BE93" i="3"/>
  <c r="BI90" i="3"/>
  <c r="F34" i="3"/>
  <c r="BD53" i="1" s="1"/>
  <c r="BH90" i="3"/>
  <c r="F33" i="3" s="1"/>
  <c r="BC53" i="1" s="1"/>
  <c r="BG90" i="3"/>
  <c r="F32" i="3"/>
  <c r="BB53" i="1" s="1"/>
  <c r="BF90" i="3"/>
  <c r="J31" i="3" s="1"/>
  <c r="AW53" i="1" s="1"/>
  <c r="T90" i="3"/>
  <c r="T89" i="3"/>
  <c r="T88" i="3" s="1"/>
  <c r="T87" i="3" s="1"/>
  <c r="R90" i="3"/>
  <c r="R89" i="3"/>
  <c r="P90" i="3"/>
  <c r="P89" i="3"/>
  <c r="P88" i="3" s="1"/>
  <c r="P87" i="3" s="1"/>
  <c r="AU53" i="1" s="1"/>
  <c r="BK90" i="3"/>
  <c r="BK89" i="3" s="1"/>
  <c r="J90" i="3"/>
  <c r="BE90" i="3" s="1"/>
  <c r="J83" i="3"/>
  <c r="F83" i="3"/>
  <c r="F81" i="3"/>
  <c r="E79" i="3"/>
  <c r="J51" i="3"/>
  <c r="F51" i="3"/>
  <c r="F49" i="3"/>
  <c r="E47" i="3"/>
  <c r="J18" i="3"/>
  <c r="E18" i="3"/>
  <c r="F84" i="3" s="1"/>
  <c r="J17" i="3"/>
  <c r="J12" i="3"/>
  <c r="J49" i="3" s="1"/>
  <c r="E7" i="3"/>
  <c r="E45" i="3" s="1"/>
  <c r="E77" i="3"/>
  <c r="AY52" i="1"/>
  <c r="AX52" i="1"/>
  <c r="BI111" i="2"/>
  <c r="BH111" i="2"/>
  <c r="BG111" i="2"/>
  <c r="BF111" i="2"/>
  <c r="T111" i="2"/>
  <c r="R111" i="2"/>
  <c r="P111" i="2"/>
  <c r="BK111" i="2"/>
  <c r="J111" i="2"/>
  <c r="BE111" i="2" s="1"/>
  <c r="BI109" i="2"/>
  <c r="BH109" i="2"/>
  <c r="BG109" i="2"/>
  <c r="BF109" i="2"/>
  <c r="T109" i="2"/>
  <c r="R109" i="2"/>
  <c r="P109" i="2"/>
  <c r="BK109" i="2"/>
  <c r="J109" i="2"/>
  <c r="BE109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 s="1"/>
  <c r="BI83" i="2"/>
  <c r="BH83" i="2"/>
  <c r="BG83" i="2"/>
  <c r="BF83" i="2"/>
  <c r="T83" i="2"/>
  <c r="R83" i="2"/>
  <c r="P83" i="2"/>
  <c r="BK83" i="2"/>
  <c r="J83" i="2"/>
  <c r="BE83" i="2" s="1"/>
  <c r="BI82" i="2"/>
  <c r="BH82" i="2"/>
  <c r="BG82" i="2"/>
  <c r="BF82" i="2"/>
  <c r="T82" i="2"/>
  <c r="R82" i="2"/>
  <c r="P82" i="2"/>
  <c r="BK82" i="2"/>
  <c r="J82" i="2"/>
  <c r="BE82" i="2" s="1"/>
  <c r="BI81" i="2"/>
  <c r="F34" i="2" s="1"/>
  <c r="BD52" i="1" s="1"/>
  <c r="BD51" i="1" s="1"/>
  <c r="W30" i="1" s="1"/>
  <c r="BH81" i="2"/>
  <c r="F33" i="2"/>
  <c r="BC52" i="1" s="1"/>
  <c r="BG81" i="2"/>
  <c r="F32" i="2" s="1"/>
  <c r="BB52" i="1" s="1"/>
  <c r="BB51" i="1" s="1"/>
  <c r="BF81" i="2"/>
  <c r="J31" i="2"/>
  <c r="AW52" i="1" s="1"/>
  <c r="F31" i="2"/>
  <c r="BA52" i="1" s="1"/>
  <c r="T81" i="2"/>
  <c r="T80" i="2" s="1"/>
  <c r="T79" i="2" s="1"/>
  <c r="T78" i="2" s="1"/>
  <c r="R81" i="2"/>
  <c r="R80" i="2" s="1"/>
  <c r="R79" i="2" s="1"/>
  <c r="R78" i="2" s="1"/>
  <c r="P81" i="2"/>
  <c r="P80" i="2" s="1"/>
  <c r="P79" i="2" s="1"/>
  <c r="P78" i="2" s="1"/>
  <c r="AU52" i="1" s="1"/>
  <c r="BK81" i="2"/>
  <c r="BK80" i="2"/>
  <c r="BK79" i="2" s="1"/>
  <c r="J81" i="2"/>
  <c r="BE81" i="2"/>
  <c r="J74" i="2"/>
  <c r="F74" i="2"/>
  <c r="F72" i="2"/>
  <c r="E70" i="2"/>
  <c r="J51" i="2"/>
  <c r="F51" i="2"/>
  <c r="F49" i="2"/>
  <c r="E47" i="2"/>
  <c r="J18" i="2"/>
  <c r="E18" i="2"/>
  <c r="F52" i="2" s="1"/>
  <c r="F75" i="2"/>
  <c r="J17" i="2"/>
  <c r="J12" i="2"/>
  <c r="J49" i="2" s="1"/>
  <c r="J72" i="2"/>
  <c r="E7" i="2"/>
  <c r="E68" i="2" s="1"/>
  <c r="E45" i="2"/>
  <c r="AS51" i="1"/>
  <c r="L47" i="1"/>
  <c r="AM46" i="1"/>
  <c r="L46" i="1"/>
  <c r="AM44" i="1"/>
  <c r="L44" i="1"/>
  <c r="L42" i="1"/>
  <c r="L41" i="1"/>
  <c r="BK99" i="4" l="1"/>
  <c r="J99" i="4" s="1"/>
  <c r="J61" i="4" s="1"/>
  <c r="J100" i="4"/>
  <c r="J62" i="4" s="1"/>
  <c r="J85" i="4"/>
  <c r="J58" i="4" s="1"/>
  <c r="BK84" i="4"/>
  <c r="R88" i="3"/>
  <c r="R87" i="3" s="1"/>
  <c r="J438" i="3"/>
  <c r="J67" i="3" s="1"/>
  <c r="BK437" i="3"/>
  <c r="J437" i="3" s="1"/>
  <c r="J66" i="3" s="1"/>
  <c r="P83" i="4"/>
  <c r="AU54" i="1" s="1"/>
  <c r="W28" i="1"/>
  <c r="AX51" i="1"/>
  <c r="J30" i="2"/>
  <c r="AV52" i="1" s="1"/>
  <c r="AT52" i="1" s="1"/>
  <c r="R83" i="4"/>
  <c r="J90" i="4"/>
  <c r="J60" i="4" s="1"/>
  <c r="BK89" i="4"/>
  <c r="J89" i="4" s="1"/>
  <c r="J59" i="4" s="1"/>
  <c r="BK78" i="2"/>
  <c r="J78" i="2" s="1"/>
  <c r="J79" i="2"/>
  <c r="J57" i="2" s="1"/>
  <c r="BC51" i="1"/>
  <c r="J30" i="3"/>
  <c r="AV53" i="1" s="1"/>
  <c r="AT53" i="1" s="1"/>
  <c r="F30" i="3"/>
  <c r="AZ53" i="1" s="1"/>
  <c r="AU51" i="1"/>
  <c r="J89" i="3"/>
  <c r="J58" i="3" s="1"/>
  <c r="BK88" i="3"/>
  <c r="J80" i="2"/>
  <c r="J58" i="2" s="1"/>
  <c r="J81" i="3"/>
  <c r="F31" i="3"/>
  <c r="BA53" i="1" s="1"/>
  <c r="BA51" i="1" s="1"/>
  <c r="F52" i="4"/>
  <c r="F30" i="4"/>
  <c r="AZ54" i="1" s="1"/>
  <c r="F52" i="3"/>
  <c r="E45" i="4"/>
  <c r="F30" i="2"/>
  <c r="AZ52" i="1" s="1"/>
  <c r="J49" i="4"/>
  <c r="AW51" i="1" l="1"/>
  <c r="AK27" i="1" s="1"/>
  <c r="W27" i="1"/>
  <c r="J27" i="2"/>
  <c r="J56" i="2"/>
  <c r="AZ51" i="1"/>
  <c r="J88" i="3"/>
  <c r="J57" i="3" s="1"/>
  <c r="BK87" i="3"/>
  <c r="J87" i="3" s="1"/>
  <c r="J84" i="4"/>
  <c r="J57" i="4" s="1"/>
  <c r="BK83" i="4"/>
  <c r="J83" i="4" s="1"/>
  <c r="AY51" i="1"/>
  <c r="W29" i="1"/>
  <c r="AG52" i="1" l="1"/>
  <c r="J36" i="2"/>
  <c r="J27" i="3"/>
  <c r="J56" i="3"/>
  <c r="AV51" i="1"/>
  <c r="W26" i="1"/>
  <c r="J27" i="4"/>
  <c r="J56" i="4"/>
  <c r="AT51" i="1" l="1"/>
  <c r="AK26" i="1"/>
  <c r="AG54" i="1"/>
  <c r="AN54" i="1" s="1"/>
  <c r="J36" i="4"/>
  <c r="J36" i="3"/>
  <c r="AG53" i="1"/>
  <c r="AN53" i="1" s="1"/>
  <c r="AN52" i="1"/>
  <c r="AG51" i="1"/>
  <c r="AN51" i="1" l="1"/>
  <c r="AK23" i="1"/>
  <c r="AK32" i="1" s="1"/>
</calcChain>
</file>

<file path=xl/sharedStrings.xml><?xml version="1.0" encoding="utf-8"?>
<sst xmlns="http://schemas.openxmlformats.org/spreadsheetml/2006/main" count="6474" uniqueCount="1216">
  <si>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</si>
  <si>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</si>
  <si>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</si>
  <si>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</si>
  <si>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</si>
  <si>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</si>
  <si>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</si>
  <si>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{68e0f781-ab0d-41f6-9be4-bb7cddb167f2}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</si>
  <si>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</si>
  <si>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</si>
  <si>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</si>
  <si>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</si>
  <si>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</si>
  <si>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</si>
  <si>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</si>
  <si>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</si>
  <si>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20181116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</si>
  <si>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</si>
  <si>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</si>
  <si>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ul. Dr. Lukášové, Ostrava-Hrabůvka</t>
  </si>
  <si>
    <t>KSO:</t>
  </si>
  <si>
    <t/>
  </si>
  <si>
    <t>CC-CZ:</t>
  </si>
  <si>
    <t>Místo:</t>
  </si>
  <si>
    <t>ul. Dr. Lukášové</t>
  </si>
  <si>
    <t>Datum:</t>
  </si>
  <si>
    <t>16. 11. 2018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</si>
  <si>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</si>
  <si>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</si>
  <si>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</si>
  <si>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</si>
  <si>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</si>
  <si>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</si>
  <si>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</si>
  <si>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</si>
  <si>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</si>
  <si>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</si>
  <si>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</si>
  <si>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</si>
  <si>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</si>
  <si>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</si>
  <si>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</si>
  <si>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</si>
  <si>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</si>
  <si>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</si>
  <si>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</si>
  <si>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</si>
  <si>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</si>
  <si>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</si>
  <si>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</si>
  <si>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</si>
  <si>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</si>
  <si>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</si>
  <si>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</si>
  <si>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</si>
  <si>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</si>
  <si>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</si>
  <si>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</si>
  <si>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</si>
  <si>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</si>
  <si>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</si>
  <si>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</si>
  <si>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</si>
  <si>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</si>
  <si>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</si>
  <si>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</si>
  <si>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</si>
  <si>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</si>
  <si>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</si>
  <si>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</si>
  <si>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</si>
  <si>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</si>
  <si>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</si>
  <si>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</si>
  <si>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</si>
  <si>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</si>
  <si>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</si>
  <si>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</si>
  <si>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</si>
  <si>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</si>
  <si>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{b7317e74-9a76-4078-ab27-143f308c239a}</t>
  </si>
  <si>
    <t>2</t>
  </si>
  <si>
    <t>001</t>
  </si>
  <si>
    <t>SO 101 ZPEVNĚNÉ PLOCHY</t>
  </si>
  <si>
    <t>{9f9a3446-b2fe-4724-a8aa-2c5f71f2ebb7}</t>
  </si>
  <si>
    <t>002</t>
  </si>
  <si>
    <t>SO 401 PŘELOŽKA VEŘEJNÉHO OSVĚTLENÍ</t>
  </si>
  <si>
    <t>{595df127-1080-4855-ad64-49b79e0d538b}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</si>
  <si>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</si>
  <si>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</si>
  <si>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</si>
  <si>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</si>
  <si>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</si>
  <si>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</si>
  <si>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</si>
  <si>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</si>
  <si>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</si>
  <si>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</si>
  <si>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</si>
  <si>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</si>
  <si>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</si>
  <si>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</si>
  <si>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VRN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</si>
  <si>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</si>
  <si>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</si>
  <si>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</si>
  <si>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</si>
  <si>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</si>
  <si>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</si>
  <si>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</si>
  <si>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</si>
  <si>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</si>
  <si>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</si>
  <si>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</si>
  <si>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</si>
  <si>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</si>
  <si>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</si>
  <si>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</si>
  <si>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</si>
  <si>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</si>
  <si>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</si>
  <si>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</si>
  <si>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</si>
  <si>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</si>
  <si>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</si>
  <si>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</si>
  <si>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</si>
  <si>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1956606182</t>
  </si>
  <si>
    <t>Administrativní činnost pro zajištění záborů pozemků, uzavírek komunikací a dopravních opatření</t>
  </si>
  <si>
    <t>-543922835</t>
  </si>
  <si>
    <t>3</t>
  </si>
  <si>
    <t>022</t>
  </si>
  <si>
    <t>aktualizace dokladových částí  projektové  dokumentace</t>
  </si>
  <si>
    <t>-419104932</t>
  </si>
  <si>
    <t>003</t>
  </si>
  <si>
    <t>Koordinační a kompletační činnost dodavatele</t>
  </si>
  <si>
    <t>1736722575</t>
  </si>
  <si>
    <t>004</t>
  </si>
  <si>
    <t>Náklady na veškeré energie související s realizací akce</t>
  </si>
  <si>
    <t>-621346710</t>
  </si>
  <si>
    <t>6</t>
  </si>
  <si>
    <t>005</t>
  </si>
  <si>
    <t>Zábory cizích pozemků (veřejných i soukromých)</t>
  </si>
  <si>
    <t>-1766250001</t>
  </si>
  <si>
    <t>7</t>
  </si>
  <si>
    <t>006</t>
  </si>
  <si>
    <t>Geodetické zaměření realizovaných objektů</t>
  </si>
  <si>
    <t>1084637415</t>
  </si>
  <si>
    <t>007</t>
  </si>
  <si>
    <t xml:space="preserve">Zpracování dokumentace skutečného provedení stavby včetně zpracování podkladů pro vklad novostavby do katastru nemovitostí </t>
  </si>
  <si>
    <t>-581474791</t>
  </si>
  <si>
    <t>9</t>
  </si>
  <si>
    <t>008</t>
  </si>
  <si>
    <t>Vyhotovení geometrických plánů pro vklad do KN</t>
  </si>
  <si>
    <t>1117079986</t>
  </si>
  <si>
    <t>10</t>
  </si>
  <si>
    <t>009</t>
  </si>
  <si>
    <t>Statické zatěžovací zkoušky zhutnění</t>
  </si>
  <si>
    <t>kus</t>
  </si>
  <si>
    <t>-2035162739</t>
  </si>
  <si>
    <t>VV</t>
  </si>
  <si>
    <t>statické zkoušky na pláni</t>
  </si>
  <si>
    <t>pod finálními vrstvami</t>
  </si>
  <si>
    <t>12</t>
  </si>
  <si>
    <t>Součet</t>
  </si>
  <si>
    <t>11</t>
  </si>
  <si>
    <t>010</t>
  </si>
  <si>
    <t>Dočasné dopravní značení a čištění tohoto značení po dobu realizace akce</t>
  </si>
  <si>
    <t>323360146</t>
  </si>
  <si>
    <t>011</t>
  </si>
  <si>
    <t>zajištění bezpečnosti účastníků realizace akce a veřejnosti, zajištění staveniště, zajištění bezpečnosti silničního provozu, provizorní ohrazení výkopu, dočasné stezky,  bezpečnostní tabulky</t>
  </si>
  <si>
    <t>-344684807</t>
  </si>
  <si>
    <t>13</t>
  </si>
  <si>
    <t>012</t>
  </si>
  <si>
    <t>Informační tabule s údaji o stavbě (velikost cca 1,5 x 1 m – dle grafického návrhu investora) - 1ks</t>
  </si>
  <si>
    <t>311336413</t>
  </si>
  <si>
    <t>14</t>
  </si>
  <si>
    <t>013</t>
  </si>
  <si>
    <t>zařízení staveniště zhotovitele - chemické WC+kancelář+sklady</t>
  </si>
  <si>
    <t>-936672590</t>
  </si>
  <si>
    <t>014</t>
  </si>
  <si>
    <t>Náklady za vypouštění čerpané podzemní vody do veřejné kanalizace</t>
  </si>
  <si>
    <t>970529812</t>
  </si>
  <si>
    <t>16</t>
  </si>
  <si>
    <t>015</t>
  </si>
  <si>
    <t>dočasné zajištění podzemních sítí  proti poškození</t>
  </si>
  <si>
    <t>2051920456</t>
  </si>
  <si>
    <t>17</t>
  </si>
  <si>
    <t>016</t>
  </si>
  <si>
    <t>Čistění komunikací</t>
  </si>
  <si>
    <t>-2100710708</t>
  </si>
  <si>
    <t>18</t>
  </si>
  <si>
    <t>017</t>
  </si>
  <si>
    <t xml:space="preserve">Náklady na vytýčení stavby </t>
  </si>
  <si>
    <t>1673422273</t>
  </si>
  <si>
    <t>19</t>
  </si>
  <si>
    <t>018</t>
  </si>
  <si>
    <t>Náklady na projektovou (dílenskou) dokumentaci zhotovitele</t>
  </si>
  <si>
    <t>2067416133</t>
  </si>
  <si>
    <t>20</t>
  </si>
  <si>
    <t>019</t>
  </si>
  <si>
    <t>Pasportizace území před zahájením stavby  dle požadavku odboru dopravy</t>
  </si>
  <si>
    <t>-1189375148</t>
  </si>
  <si>
    <t>K</t>
  </si>
  <si>
    <t>119003223</t>
  </si>
  <si>
    <t>Pomocné konstrukce při zabezpečení výkopu svislé ocelové mobilní oplocení, výšky do 2 200 mm panely vyplněné profilovaným plechem zřízení</t>
  </si>
  <si>
    <t>m</t>
  </si>
  <si>
    <t>CS ÚRS 2017 02</t>
  </si>
  <si>
    <t>796635737</t>
  </si>
  <si>
    <t>dle E2.b</t>
  </si>
  <si>
    <t>195</t>
  </si>
  <si>
    <t>22</t>
  </si>
  <si>
    <t>119003224</t>
  </si>
  <si>
    <t>Pomocné konstrukce při zabezpečení výkopu svislé ocelové mobilní oplocení, výšky do 2 200 mm panely vyplněné profilovaným plechem odstranění</t>
  </si>
  <si>
    <t>-996936875</t>
  </si>
  <si>
    <t>23</t>
  </si>
  <si>
    <t>R001N</t>
  </si>
  <si>
    <t>náklady za pronájem mobilního oplocení po dobu 6 měsíců</t>
  </si>
  <si>
    <t>1111390272</t>
  </si>
  <si>
    <t>asfalt</t>
  </si>
  <si>
    <t>m2</t>
  </si>
  <si>
    <t>2088,1</t>
  </si>
  <si>
    <t>parking</t>
  </si>
  <si>
    <t>1399</t>
  </si>
  <si>
    <t>trativod</t>
  </si>
  <si>
    <t>293</t>
  </si>
  <si>
    <t>textilie</t>
  </si>
  <si>
    <t>4542,349</t>
  </si>
  <si>
    <t>pěší</t>
  </si>
  <si>
    <t>346,2</t>
  </si>
  <si>
    <t>slepci</t>
  </si>
  <si>
    <t>31</t>
  </si>
  <si>
    <t>pláň</t>
  </si>
  <si>
    <t>3864,3</t>
  </si>
  <si>
    <t>001 - SO 101 ZPEVNĚNÉ PLOCHY</t>
  </si>
  <si>
    <t>ornice</t>
  </si>
  <si>
    <t>m3</t>
  </si>
  <si>
    <t>149,6</t>
  </si>
  <si>
    <t>fréza</t>
  </si>
  <si>
    <t>2250</t>
  </si>
  <si>
    <t>bdlažby</t>
  </si>
  <si>
    <t>372</t>
  </si>
  <si>
    <t>odkop</t>
  </si>
  <si>
    <t>3020,308</t>
  </si>
  <si>
    <t>rýhy1</t>
  </si>
  <si>
    <t>73,25</t>
  </si>
  <si>
    <t>odvoz</t>
  </si>
  <si>
    <t>3171,258</t>
  </si>
  <si>
    <t>napojení</t>
  </si>
  <si>
    <t>119,9</t>
  </si>
  <si>
    <t>bop</t>
  </si>
  <si>
    <t>bo1525</t>
  </si>
  <si>
    <t>540,7</t>
  </si>
  <si>
    <t>bo1025</t>
  </si>
  <si>
    <t>103,5</t>
  </si>
  <si>
    <t>kulat</t>
  </si>
  <si>
    <t>dvojřádek</t>
  </si>
  <si>
    <t>627,4</t>
  </si>
  <si>
    <t>ur2</t>
  </si>
  <si>
    <t>29,6</t>
  </si>
  <si>
    <t>rýhy2</t>
  </si>
  <si>
    <t>77,7</t>
  </si>
  <si>
    <t>lože</t>
  </si>
  <si>
    <t>4,662</t>
  </si>
  <si>
    <t>obsyp</t>
  </si>
  <si>
    <t>13,986</t>
  </si>
  <si>
    <t>trávník</t>
  </si>
  <si>
    <t>770</t>
  </si>
  <si>
    <t>keře</t>
  </si>
  <si>
    <t>168</t>
  </si>
  <si>
    <t>sadovky</t>
  </si>
  <si>
    <t>938</t>
  </si>
  <si>
    <t>voda</t>
  </si>
  <si>
    <t>14,07</t>
  </si>
  <si>
    <t>chráničky</t>
  </si>
  <si>
    <t>199,8</t>
  </si>
  <si>
    <t>litý</t>
  </si>
  <si>
    <t>1445</t>
  </si>
  <si>
    <t>lože2</t>
  </si>
  <si>
    <t>8,79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</si>
  <si>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</si>
  <si>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</si>
  <si>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</si>
  <si>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</si>
  <si>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</si>
  <si>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</si>
  <si>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</si>
  <si>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</si>
  <si>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</si>
  <si>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</si>
  <si>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</si>
  <si>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111101101</t>
  </si>
  <si>
    <t>Odstranění travin a rákosu travin, při celkové ploše do 0,1 ha</t>
  </si>
  <si>
    <t>ha</t>
  </si>
  <si>
    <t>154170312</t>
  </si>
  <si>
    <t>dle A4</t>
  </si>
  <si>
    <t>(0,0001*149,6)/(1,1*0,2)</t>
  </si>
  <si>
    <t>111151111</t>
  </si>
  <si>
    <t>Pokosení trávníku při souvislé ploše do 1000 m2 parterového v rovině nebo svahu do 1:5</t>
  </si>
  <si>
    <t>CS ÚRS 2018 01</t>
  </si>
  <si>
    <t>-1813780733</t>
  </si>
  <si>
    <t>trávník*3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</si>
  <si>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</si>
  <si>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</si>
  <si>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-729307847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</si>
  <si>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</si>
  <si>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</si>
  <si>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-528515402</t>
  </si>
  <si>
    <t>fréza+bdlažby</t>
  </si>
  <si>
    <t>113107233</t>
  </si>
  <si>
    <t>Odstranění podkladů nebo krytů strojně plochy jednotlivě přes 200 m2 s přemístěním hmot na skládku na vzdálenost do 20 m nebo s naložením na dopravní prostředek z betonu prostého, o tl. vrstvy přes 300 do 400 mm</t>
  </si>
  <si>
    <t>-585661967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</si>
  <si>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</si>
  <si>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</si>
  <si>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-2030377929</t>
  </si>
  <si>
    <t>dle B1.2.1</t>
  </si>
  <si>
    <t>litý asfalt</t>
  </si>
  <si>
    <t>321+357+495+272</t>
  </si>
  <si>
    <t>113154333</t>
  </si>
  <si>
    <t>Frézování živičného podkladu nebo krytu  s naložením na dopravní prostředek plochy přes 1 000 do 10 000 m2 bez překážek v trase pruhu šířky přes 1 m do 2 m, tloušťky vrstvy 50 mm</t>
  </si>
  <si>
    <t>-2095885156</t>
  </si>
  <si>
    <t>etapa1</t>
  </si>
  <si>
    <t>1432</t>
  </si>
  <si>
    <t>etapa2</t>
  </si>
  <si>
    <t>2263</t>
  </si>
  <si>
    <t>-litý</t>
  </si>
  <si>
    <t>113154334</t>
  </si>
  <si>
    <t>Frézování živičného podkladu nebo krytu  s naložením na dopravní prostředek plochy přes 1 000 do 10 000 m2 bez překážek v trase pruhu šířky přes 1 m do 2 m, tloušťky vrstvy 100 mm</t>
  </si>
  <si>
    <t>-2105253928</t>
  </si>
  <si>
    <t>113202111</t>
  </si>
  <si>
    <t>Vytrhání obrub s vybouráním lože, s přemístěním hmot na skládku na vzdálenost do 3 m nebo s naložením na dopravní prostředek z krajníků nebo obrubníků stojatých</t>
  </si>
  <si>
    <t>-304868100</t>
  </si>
  <si>
    <t>8+8+5+31+37+3+8+9+39+4+3*3*2+5,2+10+76</t>
  </si>
  <si>
    <t>119001401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</si>
  <si>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</si>
  <si>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-756075593</t>
  </si>
  <si>
    <t>dle A2</t>
  </si>
  <si>
    <t>vodovod</t>
  </si>
  <si>
    <t>119001412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</si>
  <si>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</si>
  <si>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77578909</t>
  </si>
  <si>
    <t>ovak</t>
  </si>
  <si>
    <t>19*1</t>
  </si>
  <si>
    <t>119001422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</si>
  <si>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3 do 6 kabelů</t>
  </si>
  <si>
    <t>-1079917717</t>
  </si>
  <si>
    <t>444</t>
  </si>
  <si>
    <t>120001101</t>
  </si>
  <si>
    <t>Příplatek k cenám vykopávek za ztížení vykopávky v blízkosti podzemního vedení nebo výbušnin v horninách jakékoliv třídy</t>
  </si>
  <si>
    <t>1850822161</t>
  </si>
  <si>
    <t>ČEZ, CETIN, VO, voda, UPC</t>
  </si>
  <si>
    <t>0,5*2*(8+8+7,5+16+32+18+16+21+17+24+5+10+18+3,5+240)</t>
  </si>
  <si>
    <t>121101102</t>
  </si>
  <si>
    <t>Sejmutí ornice nebo lesní půdy s vodorovným přemístěním na hromady v místě upotřebení nebo na dočasné či trvalé skládky se složením, na vzdálenost přes 50 do 100 m</t>
  </si>
  <si>
    <t>-1189191004</t>
  </si>
  <si>
    <t>122201102</t>
  </si>
  <si>
    <t>Odkopávky a prokopávky nezapažené s přehozením výkopku na vzdálenost do 3 m nebo s naložením na dopravní prostředek v hornině tř. 3 přes 100 do 1 000 m3</t>
  </si>
  <si>
    <t>-1741690633</t>
  </si>
  <si>
    <t>dle B1.1</t>
  </si>
  <si>
    <t>asfalt*0,9</t>
  </si>
  <si>
    <t>parking*0,67</t>
  </si>
  <si>
    <t>0,54*(pěší+slepci)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</si>
  <si>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</si>
  <si>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</si>
  <si>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356840896</t>
  </si>
  <si>
    <t>132201101</t>
  </si>
  <si>
    <t>Hloubení zapažených i nezapažených rýh šířky do 600 mm s urovnáním dna do předepsaného profilu a spádu v hornině tř. 3 do 100 m3</t>
  </si>
  <si>
    <t>-1912337004</t>
  </si>
  <si>
    <t>dle B1.2.3</t>
  </si>
  <si>
    <t>trativod*0,5*0,5</t>
  </si>
  <si>
    <t>132201109</t>
  </si>
  <si>
    <t>Hloubení zapažených i nezapažených rýh šířky do 600 mm s urovnáním dna do předepsaného profilu a spádu v hornině tř. 3 Příplatek k cenám za lepivost horniny tř. 3</t>
  </si>
  <si>
    <t>712136814</t>
  </si>
  <si>
    <t>132201203</t>
  </si>
  <si>
    <t>Hloubení zapažených i nezapažených rýh šířky přes 600 do 2 000 mm  s urovnáním dna do předepsaného profilu a spádu v hornině tř. 3 přes 1 000 do 5 000 m3</t>
  </si>
  <si>
    <t>229246115</t>
  </si>
  <si>
    <t>dle A2; B3.4.f</t>
  </si>
  <si>
    <t>1,05*2,5*ur2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</si>
  <si>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</si>
  <si>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</si>
  <si>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98944348</t>
  </si>
  <si>
    <t>151101102</t>
  </si>
  <si>
    <t>Zřízení pažení a rozepření stěn rýh pro podzemní vedení pro všechny šířky rýhy příložné pro jakoukoliv mezerovitost, hloubky do 4 m</t>
  </si>
  <si>
    <t>-246464120</t>
  </si>
  <si>
    <t>ur2*2,5*2</t>
  </si>
  <si>
    <t>151101112</t>
  </si>
  <si>
    <t>Odstranění pažení a rozepření stěn rýh pro podzemní vedení s uložením materiálu na vzdálenost do 3 m od kraje výkopu příložné, hloubky přes 2 do 4 m</t>
  </si>
  <si>
    <t>86128543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</si>
  <si>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</si>
  <si>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</si>
  <si>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-1264514017</t>
  </si>
  <si>
    <t>24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</si>
  <si>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</si>
  <si>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</si>
  <si>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-2083062704</t>
  </si>
  <si>
    <t>dle B1.2.1; B1.1</t>
  </si>
  <si>
    <t>zpětné rozprostření ornice</t>
  </si>
  <si>
    <t>25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</si>
  <si>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</si>
  <si>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</si>
  <si>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742898119</t>
  </si>
  <si>
    <t>rýhy1+rýhy2</t>
  </si>
  <si>
    <t>26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</si>
  <si>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</si>
  <si>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</si>
  <si>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1020063411</t>
  </si>
  <si>
    <t>dalších 15km</t>
  </si>
  <si>
    <t>15*odvoz</t>
  </si>
  <si>
    <t>27</t>
  </si>
  <si>
    <t>167101102</t>
  </si>
  <si>
    <t>Nakládání, skládání a překládání neulehlého výkopku nebo sypaniny nakládání, množství přes 100 m3, z hornin tř. 1 až 4</t>
  </si>
  <si>
    <t>1655188142</t>
  </si>
  <si>
    <t>28</t>
  </si>
  <si>
    <t>171201201</t>
  </si>
  <si>
    <t>Uložení sypaniny na skládky</t>
  </si>
  <si>
    <t>1582299424</t>
  </si>
  <si>
    <t>29</t>
  </si>
  <si>
    <t>171201211</t>
  </si>
  <si>
    <t>Uložení sypaniny poplatek za uložení sypaniny na skládce (skládkovné)</t>
  </si>
  <si>
    <t>t</t>
  </si>
  <si>
    <t>1301439874</t>
  </si>
  <si>
    <t>odvoz*1,7</t>
  </si>
  <si>
    <t>30</t>
  </si>
  <si>
    <t>174101101</t>
  </si>
  <si>
    <t>Zásyp sypaninou z jakékoliv horniny s uložením výkopku ve vrstvách se zhutněním jam, šachet, rýh nebo kolem objektů v těchto vykopávkách</t>
  </si>
  <si>
    <t>-300576825</t>
  </si>
  <si>
    <t>rýhy1+rýhy2-lože-obsyp-lože2</t>
  </si>
  <si>
    <t>583373310R</t>
  </si>
  <si>
    <t>štěrkopísek frakce 0-22</t>
  </si>
  <si>
    <t>2034432785</t>
  </si>
  <si>
    <t>obsyp*2</t>
  </si>
  <si>
    <t>32</t>
  </si>
  <si>
    <t>583439320RR</t>
  </si>
  <si>
    <t>drcené kamenivo frakce 16-32mm</t>
  </si>
  <si>
    <t>-254024669</t>
  </si>
  <si>
    <t>drenážní žebra</t>
  </si>
  <si>
    <t>trativod*0,5*0,5*1,9</t>
  </si>
  <si>
    <t>33</t>
  </si>
  <si>
    <t>583442000</t>
  </si>
  <si>
    <t>štěrkodrť frakce 0-63 třída C</t>
  </si>
  <si>
    <t>-976025304</t>
  </si>
  <si>
    <t>(rýhy2-lože-obsyp)*1,9</t>
  </si>
  <si>
    <t>34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</si>
  <si>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</si>
  <si>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</si>
  <si>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-1545131638</t>
  </si>
  <si>
    <t>ur2*1,05*0,45</t>
  </si>
  <si>
    <t>35</t>
  </si>
  <si>
    <t>181301102</t>
  </si>
  <si>
    <t>Rozprostření a urovnání ornice v rovině nebo ve svahu sklonu do 1:5 při souvislé ploše do 500 m2, tl. vrstvy přes 100 do 150 mm</t>
  </si>
  <si>
    <t>-651707828</t>
  </si>
  <si>
    <t>36</t>
  </si>
  <si>
    <t>25234001</t>
  </si>
  <si>
    <t>herbicid totální systémový neselektivní</t>
  </si>
  <si>
    <t>litr</t>
  </si>
  <si>
    <t>-1447724191</t>
  </si>
  <si>
    <t>(sadovky*8)/10000</t>
  </si>
  <si>
    <t>37</t>
  </si>
  <si>
    <t>181411131</t>
  </si>
  <si>
    <t>Založení trávníku na půdě předem připravené plochy do 1000 m2 výsevem včetně utažení parkového v rovině nebo na svahu do 1:5</t>
  </si>
  <si>
    <t>-55545393</t>
  </si>
  <si>
    <t>38</t>
  </si>
  <si>
    <t>005724200</t>
  </si>
  <si>
    <t>osivo směs travní parková okrasná</t>
  </si>
  <si>
    <t>kg</t>
  </si>
  <si>
    <t>-199761120</t>
  </si>
  <si>
    <t>trávník*0,03</t>
  </si>
  <si>
    <t>39</t>
  </si>
  <si>
    <t>181951102</t>
  </si>
  <si>
    <t>Úprava pláně vyrovnáním výškových rozdílů v hornině tř. 1 až 4 se zhutněním</t>
  </si>
  <si>
    <t>-1018342158</t>
  </si>
  <si>
    <t>asfalt+parking+pěší+slepci</t>
  </si>
  <si>
    <t>40</t>
  </si>
  <si>
    <t>183101313</t>
  </si>
  <si>
    <t>Hloubení jamek pro vysazování rostlin v zemině tř.1 až 4 s výměnou půdy z 100% v rovině nebo na svahu do 1:5, objemu přes 0,02 do 0,05 m3</t>
  </si>
  <si>
    <t>-239367717</t>
  </si>
  <si>
    <t>668</t>
  </si>
  <si>
    <t>41</t>
  </si>
  <si>
    <t>251911550</t>
  </si>
  <si>
    <t>hnojivo průmyslové Cererit (bal. 5 kg)</t>
  </si>
  <si>
    <t>1470986555</t>
  </si>
  <si>
    <t>sadovky*0,03</t>
  </si>
  <si>
    <t>42</t>
  </si>
  <si>
    <t>183403114</t>
  </si>
  <si>
    <t>Obdělání půdy kultivátorováním v rovině nebo na svahu do 1:5</t>
  </si>
  <si>
    <t>-171365613</t>
  </si>
  <si>
    <t>43</t>
  </si>
  <si>
    <t>183403153</t>
  </si>
  <si>
    <t>Obdělání půdy hrabáním v rovině nebo na svahu do 1:5</t>
  </si>
  <si>
    <t>973021711</t>
  </si>
  <si>
    <t>44</t>
  </si>
  <si>
    <t>183403161</t>
  </si>
  <si>
    <t>Obdělání půdy válením v rovině nebo na svahu do 1:5</t>
  </si>
  <si>
    <t>1769079748</t>
  </si>
  <si>
    <t>45</t>
  </si>
  <si>
    <t>183552431</t>
  </si>
  <si>
    <t>Úprava zemědělské půdy - hnojení tekutými hnojivy na ploše jednotlivě se zapravením hnojiva do půdy do 5 ha, o sklonu do 5 st.</t>
  </si>
  <si>
    <t>-264131125</t>
  </si>
  <si>
    <t>sadovky/10000</t>
  </si>
  <si>
    <t>46</t>
  </si>
  <si>
    <t>184102113</t>
  </si>
  <si>
    <t>Výsadba dřeviny s balem do předem vyhloubené jamky se zalitím v rovině nebo na svahu do 1:5, při průměru balu přes 300 do 400 mm</t>
  </si>
  <si>
    <t>2021419640</t>
  </si>
  <si>
    <t>47</t>
  </si>
  <si>
    <t>R801</t>
  </si>
  <si>
    <t>Kručinka lydijská (Genista lydia) 20-30cm, kontejner 1,5L</t>
  </si>
  <si>
    <t>-2064594680</t>
  </si>
  <si>
    <t>68+60</t>
  </si>
  <si>
    <t>48</t>
  </si>
  <si>
    <t>R8011</t>
  </si>
  <si>
    <t>Mochna křovitá (Potentilla fruticosa 'Red Robin') 20-30cm, kontejner 1,5L</t>
  </si>
  <si>
    <t>-661004308</t>
  </si>
  <si>
    <t>dle B1.1; B1.2.1</t>
  </si>
  <si>
    <t>140</t>
  </si>
  <si>
    <t>49</t>
  </si>
  <si>
    <t>R8021</t>
  </si>
  <si>
    <t>Tavolník japonský (Spiraea japonica) 20-30cm, kontejner 1,5L</t>
  </si>
  <si>
    <t>232270840</t>
  </si>
  <si>
    <t>288+112</t>
  </si>
  <si>
    <t>50</t>
  </si>
  <si>
    <t>184801131</t>
  </si>
  <si>
    <t>Ošetření vysazených dřevin  ve skupinách v rovině nebo na svahu do 1:5</t>
  </si>
  <si>
    <t>-475391259</t>
  </si>
  <si>
    <t>51</t>
  </si>
  <si>
    <t>184802111</t>
  </si>
  <si>
    <t>Chemické odplevelení půdy před založením kultury, trávníku nebo zpevněných ploch o výměře jednotlivě přes 20 m2 v rovině nebo na svahu do 1:5 postřikem na široko</t>
  </si>
  <si>
    <t>953574468</t>
  </si>
  <si>
    <t>52</t>
  </si>
  <si>
    <t>184911431</t>
  </si>
  <si>
    <t>Mulčování vysazených rostlin mulčovací kůrou, tl. přes 100 do 150 mm v rovině nebo na svahu do 1:5</t>
  </si>
  <si>
    <t>-1993903667</t>
  </si>
  <si>
    <t>53</t>
  </si>
  <si>
    <t>10391100</t>
  </si>
  <si>
    <t>kůra mulčovací VL</t>
  </si>
  <si>
    <t>-1651580256</t>
  </si>
  <si>
    <t>keře*0,15</t>
  </si>
  <si>
    <t>54</t>
  </si>
  <si>
    <t>R101</t>
  </si>
  <si>
    <t xml:space="preserve">Trávníkový substrát  </t>
  </si>
  <si>
    <t>282794984</t>
  </si>
  <si>
    <t>ornice/2,5</t>
  </si>
  <si>
    <t>55</t>
  </si>
  <si>
    <t>185804312</t>
  </si>
  <si>
    <t>Zalití rostlin vodou  plochy záhonů jednotlivě přes 20 m2</t>
  </si>
  <si>
    <t>1816283556</t>
  </si>
  <si>
    <t>sadovky*0,015</t>
  </si>
  <si>
    <t>56</t>
  </si>
  <si>
    <t>185851121</t>
  </si>
  <si>
    <t>Dovoz vody pro zálivku rostlin na vzdálenost do 1000 m</t>
  </si>
  <si>
    <t>214714752</t>
  </si>
  <si>
    <t>57</t>
  </si>
  <si>
    <t>185851129</t>
  </si>
  <si>
    <t>Dovoz vody pro zálivku rostlin Příplatek k ceně za každých dalších i započatých 1000 m</t>
  </si>
  <si>
    <t>-203066212</t>
  </si>
  <si>
    <t>voda*24</t>
  </si>
  <si>
    <t>58</t>
  </si>
  <si>
    <t>020</t>
  </si>
  <si>
    <t>ochrana a úprava teplovodního kolektoru - reprofilace sanačními hmotami na bázi polymerbetonu, opatření 2x penetračním asfaltovým lakem + dvojnásobná izolace natavením hydroizolačními SBS asfaltovými pásy</t>
  </si>
  <si>
    <t>1325172324</t>
  </si>
  <si>
    <t>8*4+21*4+14*4</t>
  </si>
  <si>
    <t>Zakládání</t>
  </si>
  <si>
    <t>59</t>
  </si>
  <si>
    <t>212755214</t>
  </si>
  <si>
    <t>Trativody bez lože z drenážních trubek plastových flexibilních D 100 mm</t>
  </si>
  <si>
    <t>-1202933790</t>
  </si>
  <si>
    <t>dle B1.2.3; B1.2.1</t>
  </si>
  <si>
    <t>60</t>
  </si>
  <si>
    <t>69311083</t>
  </si>
  <si>
    <t>geotextilie netkaná PP 600g/m2</t>
  </si>
  <si>
    <t>-1479495785</t>
  </si>
  <si>
    <t>Přepočteno koeficientem 1,1 (pro prořez 10%)</t>
  </si>
  <si>
    <t>1,1*textilie</t>
  </si>
  <si>
    <t>61</t>
  </si>
  <si>
    <t>213141112</t>
  </si>
  <si>
    <t>Zřízení vrstvy z geotextilie  filtrační, separační, odvodňovací, ochranné, výztužné nebo protierozní v rovině nebo ve sklonu do 1:5, šířky přes 3 do 6 m</t>
  </si>
  <si>
    <t>517827774</t>
  </si>
  <si>
    <t>trativod*(pi*0,1+0,5*4)</t>
  </si>
  <si>
    <t>62</t>
  </si>
  <si>
    <t>273313311</t>
  </si>
  <si>
    <t>Základy z betonu prostého desky z betonu kamenem neprokládaného tř. C 8/10</t>
  </si>
  <si>
    <t>1372680228</t>
  </si>
  <si>
    <t>trativod*0,3*0,1</t>
  </si>
  <si>
    <t>Vodorovné konstrukce</t>
  </si>
  <si>
    <t>63</t>
  </si>
  <si>
    <t>451573111</t>
  </si>
  <si>
    <t>Lože pod potrubí, stoky a drobné objekty v otevřeném výkopu z písku a štěrkopísku do 63 mm</t>
  </si>
  <si>
    <t>1225833826</t>
  </si>
  <si>
    <t>1,05*0,15*ur2</t>
  </si>
  <si>
    <t>Komunikace pozemní</t>
  </si>
  <si>
    <t>64</t>
  </si>
  <si>
    <t>564851111</t>
  </si>
  <si>
    <t>Podklad ze štěrkodrti ŠD s rozprostřením a zhutněním, po zhutnění tl. 150 mm</t>
  </si>
  <si>
    <t>-160507980</t>
  </si>
  <si>
    <t>3*asfalt+pěší+slepci</t>
  </si>
  <si>
    <t>65</t>
  </si>
  <si>
    <t>564871111</t>
  </si>
  <si>
    <t>Podklad ze štěrkodrti ŠD s rozprostřením a zhutněním, po zhutnění tl. 250 mm</t>
  </si>
  <si>
    <t>1874200633</t>
  </si>
  <si>
    <t>66</t>
  </si>
  <si>
    <t>564871116</t>
  </si>
  <si>
    <t>Podklad ze štěrkodrti ŠD s rozprostřením a zhutněním, po zhutnění tl. 300 mm</t>
  </si>
  <si>
    <t>-451041539</t>
  </si>
  <si>
    <t>67</t>
  </si>
  <si>
    <t>565135121</t>
  </si>
  <si>
    <t>Asfaltový beton vrstva podkladní ACP 16 (obalované kamenivo střednězrnné - OKS)  s rozprostřením a zhutněním v pruhu šířky přes 3 m, po zhutnění tl. 50 mm</t>
  </si>
  <si>
    <t>420345276</t>
  </si>
  <si>
    <t>68</t>
  </si>
  <si>
    <t>573111112</t>
  </si>
  <si>
    <t>Postřik infiltrační PI z asfaltu silničního s posypem kamenivem, v množství 1,00 kg/m2</t>
  </si>
  <si>
    <t>537865735</t>
  </si>
  <si>
    <t>69</t>
  </si>
  <si>
    <t>573211112</t>
  </si>
  <si>
    <t>Postřik spojovací PS bez posypu kamenivem z asfaltu silničního, v množství 0,70 kg/m2</t>
  </si>
  <si>
    <t>1102850210</t>
  </si>
  <si>
    <t>2*asfalt</t>
  </si>
  <si>
    <t>70</t>
  </si>
  <si>
    <t>577134121</t>
  </si>
  <si>
    <t>Asfaltový beton vrstva obrusná ACO 11 (ABS)  s rozprostřením a se zhutněním z nemodifikovaného asfaltu v pruhu šířky přes 3 m tř. I, po zhutnění tl. 40 mm</t>
  </si>
  <si>
    <t>-624410952</t>
  </si>
  <si>
    <t>71</t>
  </si>
  <si>
    <t>577155122</t>
  </si>
  <si>
    <t>Asfaltový beton vrstva ložní ACL 16 (ABH)  s rozprostřením a zhutněním z nemodifikovaného asfaltu v pruhu šířky přes 3 m, po zhutnění tl. 60 mm</t>
  </si>
  <si>
    <t>168633462</t>
  </si>
  <si>
    <t>72</t>
  </si>
  <si>
    <t>592452670RR</t>
  </si>
  <si>
    <t>dlažba pro nevidomé 20 x 10 x 6 cm červená</t>
  </si>
  <si>
    <t>1492792049</t>
  </si>
  <si>
    <t>Přepočteno koeficientem 1,05 (pro prořez 5%)</t>
  </si>
  <si>
    <t>slepci*0,05</t>
  </si>
  <si>
    <t>73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</si>
  <si>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</si>
  <si>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</si>
  <si>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-628389003</t>
  </si>
  <si>
    <t>74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</si>
  <si>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</si>
  <si>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</si>
  <si>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-584178870</t>
  </si>
  <si>
    <t>75</t>
  </si>
  <si>
    <t>59245213R</t>
  </si>
  <si>
    <t>dlažba zámková tl.80mm přírodní ostrohranná</t>
  </si>
  <si>
    <t>1330988762</t>
  </si>
  <si>
    <t>1,05*parking</t>
  </si>
  <si>
    <t>76</t>
  </si>
  <si>
    <t>R007</t>
  </si>
  <si>
    <t>dlažba zámková betonová přírodní šedá tl.60mm</t>
  </si>
  <si>
    <t>-423196938</t>
  </si>
  <si>
    <t>pěší*1,05</t>
  </si>
  <si>
    <t>Trubní vedení</t>
  </si>
  <si>
    <t>77</t>
  </si>
  <si>
    <t>871310510</t>
  </si>
  <si>
    <t>Montáž kanalizačního potrubí z plastů z polypropylenu PP žebrovaného SN 10 DN 150</t>
  </si>
  <si>
    <t>181724158</t>
  </si>
  <si>
    <t>2,8+3,1+3,5+3+2,5+2,8+2,6+2,8+3+3,5</t>
  </si>
  <si>
    <t>78</t>
  </si>
  <si>
    <t>28615003RR</t>
  </si>
  <si>
    <t>trubka kanalizační  PP DIN UR-2 DN 150x5000 mm SN10 vč. potřebných tvarovek</t>
  </si>
  <si>
    <t>-1590881375</t>
  </si>
  <si>
    <t>29,6*1,1 'Přepočtené koeficientem množství</t>
  </si>
  <si>
    <t>79</t>
  </si>
  <si>
    <t>895941111</t>
  </si>
  <si>
    <t>Zřízení vpusti kanalizační  uliční z betonových dílců typ UV-50 normální</t>
  </si>
  <si>
    <t>-2022479955</t>
  </si>
  <si>
    <t>80</t>
  </si>
  <si>
    <t>59223823</t>
  </si>
  <si>
    <t>vpusť betonová uliční dno 62,6 x 49,5 x 5 cm</t>
  </si>
  <si>
    <t>333823841</t>
  </si>
  <si>
    <t>81</t>
  </si>
  <si>
    <t>59223854</t>
  </si>
  <si>
    <t>skruž betonová pro uliční vpusť s výtokovým otvorem PVC, 45x35x5 cm</t>
  </si>
  <si>
    <t>-809179046</t>
  </si>
  <si>
    <t>82</t>
  </si>
  <si>
    <t>59223824</t>
  </si>
  <si>
    <t>vpusť betonová uliční /skruž/ 59x50x5 cm</t>
  </si>
  <si>
    <t>-1085050091</t>
  </si>
  <si>
    <t>83</t>
  </si>
  <si>
    <t>55242320</t>
  </si>
  <si>
    <t>mříž vtoková litinová plochá 500x500mm</t>
  </si>
  <si>
    <t>342653603</t>
  </si>
  <si>
    <t>84</t>
  </si>
  <si>
    <t>59223820</t>
  </si>
  <si>
    <t>vpusť betonová uliční /skruž/ 29x50x5 cm</t>
  </si>
  <si>
    <t>2023019629</t>
  </si>
  <si>
    <t>85</t>
  </si>
  <si>
    <t>59223864</t>
  </si>
  <si>
    <t>prstenec betonový pro uliční vpusť vyrovnávací 39 x 6 x 13 cm</t>
  </si>
  <si>
    <t>1389954062</t>
  </si>
  <si>
    <t>86</t>
  </si>
  <si>
    <t>899204112</t>
  </si>
  <si>
    <t>Osazení mříží litinových včetně rámů a košů na bahno pro třídu zatížení D400, E600</t>
  </si>
  <si>
    <t>-603503332</t>
  </si>
  <si>
    <t>87</t>
  </si>
  <si>
    <t>899331111</t>
  </si>
  <si>
    <t>Výšková úprava uličního vstupu nebo vpusti do 200 mm zvýšením poklopu</t>
  </si>
  <si>
    <t>1001627520</t>
  </si>
  <si>
    <t>88</t>
  </si>
  <si>
    <t>R801S</t>
  </si>
  <si>
    <t>sanace potrubí krátkým rukávcem DN600 - montáž vč. materiálu</t>
  </si>
  <si>
    <t>-1492084883</t>
  </si>
  <si>
    <t>dle B1.1.; B1.2.1</t>
  </si>
  <si>
    <t>89</t>
  </si>
  <si>
    <t>R802T</t>
  </si>
  <si>
    <t>navrtání stoky a zapravení napojení potrubí vpusti DN150 vč. těsnění bobtnavými pásky - montáž vč. materiálu</t>
  </si>
  <si>
    <t>932465444</t>
  </si>
  <si>
    <t>Ostatní konstrukce a práce, bourání</t>
  </si>
  <si>
    <t>90</t>
  </si>
  <si>
    <t>914111111</t>
  </si>
  <si>
    <t>Montáž svislé dopravní značky základní velikosti do 1 m2 objímkami na sloupky nebo konzoly</t>
  </si>
  <si>
    <t>117271255</t>
  </si>
  <si>
    <t>dle B1.2.7</t>
  </si>
  <si>
    <t>91</t>
  </si>
  <si>
    <t>40445420</t>
  </si>
  <si>
    <t>značka dopravní svislá nereflexní FeZn prolis 500x150mm</t>
  </si>
  <si>
    <t>424888338</t>
  </si>
  <si>
    <t>92</t>
  </si>
  <si>
    <t>404454040</t>
  </si>
  <si>
    <t>značka dopravní svislá nereflexní FeZn prolis, 500 x 700 mm</t>
  </si>
  <si>
    <t>90548206</t>
  </si>
  <si>
    <t>93</t>
  </si>
  <si>
    <t>404452250</t>
  </si>
  <si>
    <t>sloupek Zn 60 - 350</t>
  </si>
  <si>
    <t>-1776137759</t>
  </si>
  <si>
    <t>94</t>
  </si>
  <si>
    <t>404452400</t>
  </si>
  <si>
    <t>patka hliníková pro sloupek D 60 mm</t>
  </si>
  <si>
    <t>240691829</t>
  </si>
  <si>
    <t>95</t>
  </si>
  <si>
    <t>404452530</t>
  </si>
  <si>
    <t>víčko plastové na sloupek 60</t>
  </si>
  <si>
    <t>-34958040</t>
  </si>
  <si>
    <t>96</t>
  </si>
  <si>
    <t>915211111</t>
  </si>
  <si>
    <t>Vodorovné dopravní značení stříkaným plastem  dělící čára šířky 125 mm souvislá bílá základní</t>
  </si>
  <si>
    <t>-163668075</t>
  </si>
  <si>
    <t>2*4,5+60+2*3</t>
  </si>
  <si>
    <t>97</t>
  </si>
  <si>
    <t>R910</t>
  </si>
  <si>
    <t>vodorovné dopravní značení - žlutý plast</t>
  </si>
  <si>
    <t>1661621300</t>
  </si>
  <si>
    <t>3*2+4,25*4+1,8*16</t>
  </si>
  <si>
    <t>98</t>
  </si>
  <si>
    <t>915231111</t>
  </si>
  <si>
    <t>Vodorovné dopravní značení stříkaným plastem  přechody pro chodce, šipky, symboly nápisy bílé základní</t>
  </si>
  <si>
    <t>331763632</t>
  </si>
  <si>
    <t>V10f</t>
  </si>
  <si>
    <t>99</t>
  </si>
  <si>
    <t>915611111</t>
  </si>
  <si>
    <t>Předznačení pro vodorovné značení  stříkané barvou nebo prováděné z nátěrových hmot liniové dělicí čáry, vodicí proužky</t>
  </si>
  <si>
    <t>489912681</t>
  </si>
  <si>
    <t>75+51,8</t>
  </si>
  <si>
    <t>100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</si>
  <si>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</si>
  <si>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</si>
  <si>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-2131360752</t>
  </si>
  <si>
    <t>dle B1.2.1; B1.2.3</t>
  </si>
  <si>
    <t>13,4+5,5+5,5+25,1+15+45,2+10,2+8,4+4,5+9,3+3,2+0,5+6+0,5+5,5+23,9+1+3,5+11+1,5+3,5+1,3+35,1+1+3,5+11,5+3,5+1,4</t>
  </si>
  <si>
    <t>22,9+6+20,6+1,7+3,5+10+10,4+20,6+7,2+8,6+13,2+14,4+4,2+2,6+2,5+4,2+73,3+10,8+3+2,5*2+7,4+10,8+2*6,5+45,1+25,5+5,4+16</t>
  </si>
  <si>
    <t>101</t>
  </si>
  <si>
    <t>583801100</t>
  </si>
  <si>
    <t>kostka dlažební drobná, žula, I.jakost, velikost 10 cm</t>
  </si>
  <si>
    <t>-830539690</t>
  </si>
  <si>
    <t>dvojřádek*0,1*0,2*2</t>
  </si>
  <si>
    <t>25,096*1,05 'Přepočtené koeficientem množství</t>
  </si>
  <si>
    <t>102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</si>
  <si>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</si>
  <si>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</si>
  <si>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-659314987</t>
  </si>
  <si>
    <t>bop+bo1525+kulat*pi*2*0,25</t>
  </si>
  <si>
    <t>103</t>
  </si>
  <si>
    <t>9001R1</t>
  </si>
  <si>
    <t>kulatý obrubník 15/25cm R=1m</t>
  </si>
  <si>
    <t>-334980238</t>
  </si>
  <si>
    <t>104</t>
  </si>
  <si>
    <t>59217030</t>
  </si>
  <si>
    <t>obrubník betonový silniční přechodový 100x15x15-25 cm</t>
  </si>
  <si>
    <t>2094434093</t>
  </si>
  <si>
    <t>10*1,05 'Přepočtené koeficientem množství</t>
  </si>
  <si>
    <t>105</t>
  </si>
  <si>
    <t>59217031</t>
  </si>
  <si>
    <t>obrubník betonový silniční 100 x 15 x 25 cm</t>
  </si>
  <si>
    <t>-1335674961</t>
  </si>
  <si>
    <t>13+31+4,5+19,1+4,4+3,6+5+1,3+6,4+0,5+12,7+2*5+13+6,3</t>
  </si>
  <si>
    <t>3,2*2+6,5+35,6+6,3+3,2*2+6,4+22,4+0,8+5*2+18+5+7+3+9,5</t>
  </si>
  <si>
    <t>5,2+18+6+4,7+1,5+7,2+8+4*2+18,6+4+2,6+2,5+3+5,4*2+5+4*2</t>
  </si>
  <si>
    <t>1,6+4*2+3,5+13+3+2,4*2+8,5+12+6,5*2+46,8+25,5+5,3+3,5*2+1,5</t>
  </si>
  <si>
    <t>540,7*1,05 'Přepočtené koeficientem množství</t>
  </si>
  <si>
    <t>106</t>
  </si>
  <si>
    <t>59217017</t>
  </si>
  <si>
    <t>obrubník betonový chodníkový 100x10x25 cm</t>
  </si>
  <si>
    <t>1476149061</t>
  </si>
  <si>
    <t>28,6+13+11,2+1,6+8,9+12,2+1,9+6+2+8,5+3,1+1,1+1,9+3,5</t>
  </si>
  <si>
    <t>103,5*1,05 'Přepočtené koeficientem množství</t>
  </si>
  <si>
    <t>107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</si>
  <si>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</si>
  <si>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</si>
  <si>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1496443785</t>
  </si>
  <si>
    <t>108</t>
  </si>
  <si>
    <t>919731123R</t>
  </si>
  <si>
    <t>Zarovnání styčné plochy podkladu nebo krytu podél vybourané části komunikace nebo zpevněné plochy živičné tl. přes 100 do 200 mm</t>
  </si>
  <si>
    <t>129037172</t>
  </si>
  <si>
    <t>109</t>
  </si>
  <si>
    <t>919735113</t>
  </si>
  <si>
    <t>Řezání stávajícího živičného krytu nebo podkladu hloubky přes 100 do 150 mm</t>
  </si>
  <si>
    <t>-47077814</t>
  </si>
  <si>
    <t>30+15+10+4,9+9+21+3*10</t>
  </si>
  <si>
    <t>110</t>
  </si>
  <si>
    <t>938908411</t>
  </si>
  <si>
    <t>Čištění vozovek splachováním vodou povrchu podkladu nebo krytu živičného, betonového nebo dlážděného</t>
  </si>
  <si>
    <t>-566510487</t>
  </si>
  <si>
    <t>111</t>
  </si>
  <si>
    <t>969021121</t>
  </si>
  <si>
    <t>Vybourání kanalizačního potrubí  DN do 200 mm</t>
  </si>
  <si>
    <t>1135127557</t>
  </si>
  <si>
    <t>4,3+4,9+5,3+5,2+4,9+4,9+6,3+5,4+5,8</t>
  </si>
  <si>
    <t>112</t>
  </si>
  <si>
    <t>R767001</t>
  </si>
  <si>
    <t>zábradlí z oceli s třítyčovou výplní (spodní zarážka pro hůl), madlo a sloupky ∅40/2mm, výplň ∅20/2mm, žárové zinkování dle DIN EN ISO 1461,  tryskání - sweping, základní nátěr epoxidový + vrchní nátěr polyuretanový vč.kotvení</t>
  </si>
  <si>
    <t>801030512</t>
  </si>
  <si>
    <t>dle B1.2.1; B1.2.3; B1.2.4</t>
  </si>
  <si>
    <t>8,2+8,6+8,3+8,5+9,1+9</t>
  </si>
  <si>
    <t>113</t>
  </si>
  <si>
    <t>R901111</t>
  </si>
  <si>
    <t>reprofilace stěn stávajících opěrných zídek ramp cementovou omítkou+ konečná povrchová úprava vodovzdornou probarvenou šedou omítkou - mtž vč. dodání</t>
  </si>
  <si>
    <t>2115487245</t>
  </si>
  <si>
    <t>dle B1.2.4; B1.2.3; B1.2.1</t>
  </si>
  <si>
    <t>(8,2+8,6+8,3+8,5+9,1+9)*2*1*0,5</t>
  </si>
  <si>
    <t>114</t>
  </si>
  <si>
    <t>R981</t>
  </si>
  <si>
    <t>vybourání uliční betonové vpusti vč.likvidace, utěsnění potrubí a odvozu</t>
  </si>
  <si>
    <t>71833485</t>
  </si>
  <si>
    <t>dle A2; B1.2.1</t>
  </si>
  <si>
    <t>115</t>
  </si>
  <si>
    <t>R901112</t>
  </si>
  <si>
    <t>vytvoření zhlaví zídek u ramp z betonu C30/37 XF4 vč. odbourání, očištění, potřebného bednění a navrtání trnů na chem.kotvy (á 0,3m)</t>
  </si>
  <si>
    <t>977344387</t>
  </si>
  <si>
    <t>zhlaví zídek pod novým zábradlím</t>
  </si>
  <si>
    <t>(8,2+8,6+8,3+8,5+9,1+9)*0,3*0,2</t>
  </si>
  <si>
    <t>116</t>
  </si>
  <si>
    <t>R982</t>
  </si>
  <si>
    <t>demontáž dopravní značky vč. sloupku a likvidace</t>
  </si>
  <si>
    <t>-798498977</t>
  </si>
  <si>
    <t>117</t>
  </si>
  <si>
    <t>R983</t>
  </si>
  <si>
    <t>demontáž sloupků proti vjezdu vč. základu</t>
  </si>
  <si>
    <t>-1377058414</t>
  </si>
  <si>
    <t>118</t>
  </si>
  <si>
    <t>R984</t>
  </si>
  <si>
    <t>dodání a osazení nových poklopů tř. D400 (kruhových a čtvercových)- kanalizace+sdělovací vedení vč.zajištění likvidace a demontáže původních poklopů</t>
  </si>
  <si>
    <t>791200316</t>
  </si>
  <si>
    <t>997</t>
  </si>
  <si>
    <t>Přesun sutě</t>
  </si>
  <si>
    <t>119</t>
  </si>
  <si>
    <t>997002611</t>
  </si>
  <si>
    <t>Nakládání suti a vybouraných hmot na dopravní prostředek pro vodorovné přemístění</t>
  </si>
  <si>
    <t>-1883954470</t>
  </si>
  <si>
    <t>120</t>
  </si>
  <si>
    <t>997006512</t>
  </si>
  <si>
    <t>Vodorovná doprava suti na skládku s naložením na dopravní prostředek a složením přes 100 m do 1 km</t>
  </si>
  <si>
    <t>1684289308</t>
  </si>
  <si>
    <t>121</t>
  </si>
  <si>
    <t>997006519</t>
  </si>
  <si>
    <t>Vodorovná doprava suti na skládku s naložením na dopravní prostředek a složením Příplatek k ceně za každý další i započatý 1 km</t>
  </si>
  <si>
    <t>-532354166</t>
  </si>
  <si>
    <t>4393,153*24 'Přepočtené koeficientem množství</t>
  </si>
  <si>
    <t>122</t>
  </si>
  <si>
    <t>997221815</t>
  </si>
  <si>
    <t>Poplatek za uložení stavebního odpadu na skládce (skládkovné) z prostého betonu zatříděného do Katalogu odpadů pod kódem 170 101</t>
  </si>
  <si>
    <t>-1423255822</t>
  </si>
  <si>
    <t>podklad</t>
  </si>
  <si>
    <t>1638,75+1343,85</t>
  </si>
  <si>
    <t>obruby</t>
  </si>
  <si>
    <t>53,546</t>
  </si>
  <si>
    <t>dlažba</t>
  </si>
  <si>
    <t>94,86</t>
  </si>
  <si>
    <t>123</t>
  </si>
  <si>
    <t>997221845</t>
  </si>
  <si>
    <t>Poplatek za uložení stavebního odpadu na skládce (skládkovné) asfaltového bez obsahu dehtu</t>
  </si>
  <si>
    <t>318613751</t>
  </si>
  <si>
    <t>317,9+288+576</t>
  </si>
  <si>
    <t>998</t>
  </si>
  <si>
    <t>Přesun hmot</t>
  </si>
  <si>
    <t>124</t>
  </si>
  <si>
    <t>998225111</t>
  </si>
  <si>
    <t>Přesun hmot pro komunikace s krytem z kameniva, monolitickým betonovým nebo živičným  dopravní vzdálenost do 200 m jakékoliv délky objektu</t>
  </si>
  <si>
    <t>1068735182</t>
  </si>
  <si>
    <t>Práce a dodávky M</t>
  </si>
  <si>
    <t>46-M</t>
  </si>
  <si>
    <t>Zemní práce při extr.mont.pracích</t>
  </si>
  <si>
    <t>125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</si>
  <si>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</si>
  <si>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</si>
  <si>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-245252016</t>
  </si>
  <si>
    <t>sondy dle A2</t>
  </si>
  <si>
    <t>1*1*2*30</t>
  </si>
  <si>
    <t>126</t>
  </si>
  <si>
    <t>460520174</t>
  </si>
  <si>
    <t>Montáž trubek ochranných uložených volně do rýhy plastových ohebných, vnitřního průměru přes 90 do 110 mm</t>
  </si>
  <si>
    <t>275417658</t>
  </si>
  <si>
    <t>ochrana vedení dle A2</t>
  </si>
  <si>
    <t>8+7,5+3,5+8+32+18+16+21+17+8,3+24+5+10+18+3,5</t>
  </si>
  <si>
    <t>127</t>
  </si>
  <si>
    <t>345713550R</t>
  </si>
  <si>
    <t>trubka elektroinstalační ohebná dvouplášťová korugovaná D 94/110 mm, HDPE+LDPE</t>
  </si>
  <si>
    <t>128</t>
  </si>
  <si>
    <t>1931019971</t>
  </si>
  <si>
    <t>chráničky+8</t>
  </si>
  <si>
    <t>207,8*1,1 'Přepočtené koeficientem množství</t>
  </si>
  <si>
    <t>R46001</t>
  </si>
  <si>
    <t>dělená chránička z plastu D110mm</t>
  </si>
  <si>
    <t>2050702116</t>
  </si>
  <si>
    <t>chráničky-8</t>
  </si>
  <si>
    <t>191,8*1,1 'Přepočtené koeficientem množství</t>
  </si>
  <si>
    <t>kabel</t>
  </si>
  <si>
    <t>97,4</t>
  </si>
  <si>
    <t>rýha1</t>
  </si>
  <si>
    <t>87,9</t>
  </si>
  <si>
    <t>rýha2</t>
  </si>
  <si>
    <t>25,5</t>
  </si>
  <si>
    <t>002 - SO 401 PŘELOŽKA VEŘEJNÉHO OSVĚTLENÍ</t>
  </si>
  <si>
    <t>PSV - Práce a dodávky PSV</t>
  </si>
  <si>
    <t xml:space="preserve">    741 - Elektroinstalace - silnoproud</t>
  </si>
  <si>
    <t xml:space="preserve">    21-M - Elektromontáže</t>
  </si>
  <si>
    <t>899623161R</t>
  </si>
  <si>
    <t>Obetonování potrubí nebo zdiva stok betonem prostým v otevřeném výkopu, beton tř. C 20/25</t>
  </si>
  <si>
    <t>444147584</t>
  </si>
  <si>
    <t>dle C4.2.b</t>
  </si>
  <si>
    <t>rýha2*0,5*0,25</t>
  </si>
  <si>
    <t>PSV</t>
  </si>
  <si>
    <t>Práce a dodávky PSV</t>
  </si>
  <si>
    <t>741</t>
  </si>
  <si>
    <t>Elektroinstalace - silnoproud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</si>
  <si>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</si>
  <si>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</si>
  <si>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-104922566</t>
  </si>
  <si>
    <t>741130027</t>
  </si>
  <si>
    <t>Ukončení vodičů izolovaných s označením a zapojením na svorkovnici s otevřením a uzavřením krytu, průřezu žíly do 35 mm 2</t>
  </si>
  <si>
    <t>10702869</t>
  </si>
  <si>
    <t>741420021</t>
  </si>
  <si>
    <t>Montáž hromosvodného vedení svorek se 2 šrouby</t>
  </si>
  <si>
    <t>317488947</t>
  </si>
  <si>
    <t>6+1</t>
  </si>
  <si>
    <t>354420130</t>
  </si>
  <si>
    <t>svorka uzemnění Cu spojovací</t>
  </si>
  <si>
    <t>1324136120</t>
  </si>
  <si>
    <t>354420160</t>
  </si>
  <si>
    <t>svorka uzemnění Cu připojovací</t>
  </si>
  <si>
    <t>-898182710</t>
  </si>
  <si>
    <t>741810002</t>
  </si>
  <si>
    <t>Zkoušky a prohlídky elektrických rozvodů a zařízení celková prohlídka a vyhotovení revizní zprávy pro objem montážních prací přes 100 do 500 tis. Kč</t>
  </si>
  <si>
    <t>750154499</t>
  </si>
  <si>
    <t>21-M</t>
  </si>
  <si>
    <t>Elektromontáže</t>
  </si>
  <si>
    <t>210021063</t>
  </si>
  <si>
    <t>Ostatní elektromontážní doplňkové práce osazení výstražné fólie z PVC</t>
  </si>
  <si>
    <t>-1220404263</t>
  </si>
  <si>
    <t>210220002</t>
  </si>
  <si>
    <t>Montáž uzemňovacího vedení s upevněním, propojením a připojením pomocí svorek na povrchu vodičů FeZn drátem nebo lanem průměru do 10 mm</t>
  </si>
  <si>
    <t>-267117698</t>
  </si>
  <si>
    <t>354410730</t>
  </si>
  <si>
    <t>drát průměr 10 mm FeZn</t>
  </si>
  <si>
    <t>756362608</t>
  </si>
  <si>
    <t>0,62*kabel</t>
  </si>
  <si>
    <t>210280211</t>
  </si>
  <si>
    <t>Měření zemních odporů zemniče prvního nebo samostatného</t>
  </si>
  <si>
    <t>694991344</t>
  </si>
  <si>
    <t>210280215</t>
  </si>
  <si>
    <t>Měření zemních odporů zemniče Příplatek k ceně za každý další zemnič v síti</t>
  </si>
  <si>
    <t>-891947923</t>
  </si>
  <si>
    <t>210280351</t>
  </si>
  <si>
    <t>Zkoušky vodičů a kabelů izolačních kabelů silových do 1 kV, počtu a průřezu žil do 4x25 mm2</t>
  </si>
  <si>
    <t>909576637</t>
  </si>
  <si>
    <t>210290891</t>
  </si>
  <si>
    <t>Doplnění orientačních štítků na kabel (při revizi instalace)</t>
  </si>
  <si>
    <t>63110030</t>
  </si>
  <si>
    <t>M005</t>
  </si>
  <si>
    <t>kabelový štítek</t>
  </si>
  <si>
    <t>256</t>
  </si>
  <si>
    <t>-1034728406</t>
  </si>
  <si>
    <t>210902012</t>
  </si>
  <si>
    <t>Montáž izolovaných kabelů hliníkových do 1 kV bez ukončení plných nebo laněných kulatých (AYKY,...) uložených volně počtu a průřezu žil 4x25 mm2</t>
  </si>
  <si>
    <t>-2132708218</t>
  </si>
  <si>
    <t>dle C4.2.c</t>
  </si>
  <si>
    <t>35,1*2+27,2</t>
  </si>
  <si>
    <t>34113120</t>
  </si>
  <si>
    <t>kabel silový s Al jádrem 1 kV  4x25mm2</t>
  </si>
  <si>
    <t>-1721150651</t>
  </si>
  <si>
    <t>kabel*1,05</t>
  </si>
  <si>
    <t>M006</t>
  </si>
  <si>
    <t>demontáž stáv.rozvodu vč.odvozu a likvidace</t>
  </si>
  <si>
    <t>-1618356971</t>
  </si>
  <si>
    <t>dle C4.2.a</t>
  </si>
  <si>
    <t>28+72</t>
  </si>
  <si>
    <t>460010024</t>
  </si>
  <si>
    <t>Vytyčení trasy vedení kabelového (podzemního) v zastavěném prostoru</t>
  </si>
  <si>
    <t>km</t>
  </si>
  <si>
    <t>709861263</t>
  </si>
  <si>
    <t>kabel*0,001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</si>
  <si>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</si>
  <si>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</si>
  <si>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1445213104</t>
  </si>
  <si>
    <t>70,2+27,2-9,5</t>
  </si>
  <si>
    <t>460150303</t>
  </si>
  <si>
    <t>Hloubení zapažených i nezapažených kabelových rýh ručně včetně urovnání dna s přemístěním výkopku do vzdálenosti 3 m od okraje jámy nebo naložením na dopravní prostředek šířky 50 cm, hloubky 120 cm, v hornině třídy 3</t>
  </si>
  <si>
    <t>-608533671</t>
  </si>
  <si>
    <t>9,5+16</t>
  </si>
  <si>
    <t>460421101</t>
  </si>
  <si>
    <t>Kabelové lože včetně podsypu, zhutnění a urovnání povrchu z písku nebo štěrkopísku tloušťky 10 cm nad kabel bez zakrytí, šířky do 65 cm</t>
  </si>
  <si>
    <t>248298016</t>
  </si>
  <si>
    <t>460470011</t>
  </si>
  <si>
    <t>Provizorní zajištění inženýrských sítí ve výkopech pomocí drátů, dřevěných a plastových prvků apod. kabelů při křížení</t>
  </si>
  <si>
    <t>1172279847</t>
  </si>
  <si>
    <t>460520173</t>
  </si>
  <si>
    <t>Montáž trubek ochranných uložených volně do rýhy plastových ohebných, vnitřního průměru přes 50 do 90 mm</t>
  </si>
  <si>
    <t>695125459</t>
  </si>
  <si>
    <t>345713530R</t>
  </si>
  <si>
    <t>trubka elektroinstalační ohebná dvouplášťová korugovaná D 61/75 mm, HDPE+LDPE</t>
  </si>
  <si>
    <t>-381681852</t>
  </si>
  <si>
    <t>rýha1*1,05</t>
  </si>
  <si>
    <t>1303425019</t>
  </si>
  <si>
    <t>rýha2*2</t>
  </si>
  <si>
    <t>1150986445</t>
  </si>
  <si>
    <t>(rýha2+16)*1,05</t>
  </si>
  <si>
    <t>-1730373887</t>
  </si>
  <si>
    <t>(rýha2-16)*1,05</t>
  </si>
  <si>
    <t>460560163</t>
  </si>
  <si>
    <t>Zásyp kabelových rýh ručně s uložením výkopku ve vrstvách včetně zhutnění a urovnání povrchu šířky 35 cm hloubky 80 cm, v hornině třídy 3</t>
  </si>
  <si>
    <t>2065676772</t>
  </si>
  <si>
    <t>460560303</t>
  </si>
  <si>
    <t>Zásyp kabelových rýh ručně s uložením výkopku ve vrstvách včetně zhutnění a urovnání povrchu šířky 50 cm hloubky 120 cm, v hornině třídy 3</t>
  </si>
  <si>
    <t>1146059072</t>
  </si>
  <si>
    <t>460620013</t>
  </si>
  <si>
    <t>Úprava terénu provizorní úprava terénu včetně odkopání drobných nerovností a zásypu prohlubní se zhutněním, v hornině třídy 3</t>
  </si>
  <si>
    <t>-483745635</t>
  </si>
  <si>
    <t>rýha1+rýha2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</si>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</sst>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00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5" t="s">
        <v>16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8"/>
      <c r="AQ5" s="30"/>
      <c r="BE5" s="333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7" t="s">
        <v>19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8"/>
      <c r="AQ6" s="30"/>
      <c r="BE6" s="334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4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4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4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4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4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4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4"/>
      <c r="BS13" s="23" t="s">
        <v>8</v>
      </c>
    </row>
    <row r="14" spans="1:74">
      <c r="B14" s="27"/>
      <c r="C14" s="28"/>
      <c r="D14" s="28"/>
      <c r="E14" s="338" t="s">
        <v>32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4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4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4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4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4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4"/>
      <c r="BS19" s="23" t="s">
        <v>8</v>
      </c>
    </row>
    <row r="20" spans="2:71" ht="16.5" customHeight="1">
      <c r="B20" s="27"/>
      <c r="C20" s="28"/>
      <c r="D20" s="28"/>
      <c r="E20" s="340" t="s">
        <v>21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8"/>
      <c r="AP20" s="28"/>
      <c r="AQ20" s="30"/>
      <c r="BE20" s="334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4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4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1">
        <f>ROUND(AG51,2)</f>
        <v>0</v>
      </c>
      <c r="AL23" s="342"/>
      <c r="AM23" s="342"/>
      <c r="AN23" s="342"/>
      <c r="AO23" s="342"/>
      <c r="AP23" s="41"/>
      <c r="AQ23" s="44"/>
      <c r="BE23" s="334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4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3" t="s">
        <v>38</v>
      </c>
      <c r="M25" s="343"/>
      <c r="N25" s="343"/>
      <c r="O25" s="343"/>
      <c r="P25" s="41"/>
      <c r="Q25" s="41"/>
      <c r="R25" s="41"/>
      <c r="S25" s="41"/>
      <c r="T25" s="41"/>
      <c r="U25" s="41"/>
      <c r="V25" s="41"/>
      <c r="W25" s="343" t="s">
        <v>39</v>
      </c>
      <c r="X25" s="343"/>
      <c r="Y25" s="343"/>
      <c r="Z25" s="343"/>
      <c r="AA25" s="343"/>
      <c r="AB25" s="343"/>
      <c r="AC25" s="343"/>
      <c r="AD25" s="343"/>
      <c r="AE25" s="343"/>
      <c r="AF25" s="41"/>
      <c r="AG25" s="41"/>
      <c r="AH25" s="41"/>
      <c r="AI25" s="41"/>
      <c r="AJ25" s="41"/>
      <c r="AK25" s="343" t="s">
        <v>40</v>
      </c>
      <c r="AL25" s="343"/>
      <c r="AM25" s="343"/>
      <c r="AN25" s="343"/>
      <c r="AO25" s="343"/>
      <c r="AP25" s="41"/>
      <c r="AQ25" s="44"/>
      <c r="BE25" s="334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44">
        <v>0.21</v>
      </c>
      <c r="M26" s="345"/>
      <c r="N26" s="345"/>
      <c r="O26" s="345"/>
      <c r="P26" s="47"/>
      <c r="Q26" s="47"/>
      <c r="R26" s="47"/>
      <c r="S26" s="47"/>
      <c r="T26" s="47"/>
      <c r="U26" s="47"/>
      <c r="V26" s="47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7"/>
      <c r="AG26" s="47"/>
      <c r="AH26" s="47"/>
      <c r="AI26" s="47"/>
      <c r="AJ26" s="47"/>
      <c r="AK26" s="346">
        <f>ROUND(AV51,2)</f>
        <v>0</v>
      </c>
      <c r="AL26" s="345"/>
      <c r="AM26" s="345"/>
      <c r="AN26" s="345"/>
      <c r="AO26" s="345"/>
      <c r="AP26" s="47"/>
      <c r="AQ26" s="49"/>
      <c r="BE26" s="334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44">
        <v>0.15</v>
      </c>
      <c r="M27" s="345"/>
      <c r="N27" s="345"/>
      <c r="O27" s="345"/>
      <c r="P27" s="47"/>
      <c r="Q27" s="47"/>
      <c r="R27" s="47"/>
      <c r="S27" s="47"/>
      <c r="T27" s="47"/>
      <c r="U27" s="47"/>
      <c r="V27" s="47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7"/>
      <c r="AG27" s="47"/>
      <c r="AH27" s="47"/>
      <c r="AI27" s="47"/>
      <c r="AJ27" s="47"/>
      <c r="AK27" s="346">
        <f>ROUND(AW51,2)</f>
        <v>0</v>
      </c>
      <c r="AL27" s="345"/>
      <c r="AM27" s="345"/>
      <c r="AN27" s="345"/>
      <c r="AO27" s="345"/>
      <c r="AP27" s="47"/>
      <c r="AQ27" s="49"/>
      <c r="BE27" s="334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44">
        <v>0.21</v>
      </c>
      <c r="M28" s="345"/>
      <c r="N28" s="345"/>
      <c r="O28" s="345"/>
      <c r="P28" s="47"/>
      <c r="Q28" s="47"/>
      <c r="R28" s="47"/>
      <c r="S28" s="47"/>
      <c r="T28" s="47"/>
      <c r="U28" s="47"/>
      <c r="V28" s="47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7"/>
      <c r="AG28" s="47"/>
      <c r="AH28" s="47"/>
      <c r="AI28" s="47"/>
      <c r="AJ28" s="47"/>
      <c r="AK28" s="346">
        <v>0</v>
      </c>
      <c r="AL28" s="345"/>
      <c r="AM28" s="345"/>
      <c r="AN28" s="345"/>
      <c r="AO28" s="345"/>
      <c r="AP28" s="47"/>
      <c r="AQ28" s="49"/>
      <c r="BE28" s="334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44">
        <v>0.15</v>
      </c>
      <c r="M29" s="345"/>
      <c r="N29" s="345"/>
      <c r="O29" s="345"/>
      <c r="P29" s="47"/>
      <c r="Q29" s="47"/>
      <c r="R29" s="47"/>
      <c r="S29" s="47"/>
      <c r="T29" s="47"/>
      <c r="U29" s="47"/>
      <c r="V29" s="47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7"/>
      <c r="AG29" s="47"/>
      <c r="AH29" s="47"/>
      <c r="AI29" s="47"/>
      <c r="AJ29" s="47"/>
      <c r="AK29" s="346">
        <v>0</v>
      </c>
      <c r="AL29" s="345"/>
      <c r="AM29" s="345"/>
      <c r="AN29" s="345"/>
      <c r="AO29" s="345"/>
      <c r="AP29" s="47"/>
      <c r="AQ29" s="49"/>
      <c r="BE29" s="334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44">
        <v>0</v>
      </c>
      <c r="M30" s="345"/>
      <c r="N30" s="345"/>
      <c r="O30" s="345"/>
      <c r="P30" s="47"/>
      <c r="Q30" s="47"/>
      <c r="R30" s="47"/>
      <c r="S30" s="47"/>
      <c r="T30" s="47"/>
      <c r="U30" s="47"/>
      <c r="V30" s="47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7"/>
      <c r="AG30" s="47"/>
      <c r="AH30" s="47"/>
      <c r="AI30" s="47"/>
      <c r="AJ30" s="47"/>
      <c r="AK30" s="346">
        <v>0</v>
      </c>
      <c r="AL30" s="345"/>
      <c r="AM30" s="345"/>
      <c r="AN30" s="345"/>
      <c r="AO30" s="345"/>
      <c r="AP30" s="47"/>
      <c r="AQ30" s="49"/>
      <c r="BE30" s="334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4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47" t="s">
        <v>49</v>
      </c>
      <c r="Y32" s="348"/>
      <c r="Z32" s="348"/>
      <c r="AA32" s="348"/>
      <c r="AB32" s="348"/>
      <c r="AC32" s="52"/>
      <c r="AD32" s="52"/>
      <c r="AE32" s="52"/>
      <c r="AF32" s="52"/>
      <c r="AG32" s="52"/>
      <c r="AH32" s="52"/>
      <c r="AI32" s="52"/>
      <c r="AJ32" s="52"/>
      <c r="AK32" s="349">
        <f>SUM(AK23:AK30)</f>
        <v>0</v>
      </c>
      <c r="AL32" s="348"/>
      <c r="AM32" s="348"/>
      <c r="AN32" s="348"/>
      <c r="AO32" s="350"/>
      <c r="AP32" s="50"/>
      <c r="AQ32" s="54"/>
      <c r="BE32" s="334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20181116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1" t="str">
        <f>K6</f>
        <v>Rekonstrukce ul. Dr. Lukášové, Ostrava-Hrabůvka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ul. Dr. Lukášové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3" t="str">
        <f>IF(AN8= "","",AN8)</f>
        <v>16. 11. 2018</v>
      </c>
      <c r="AN44" s="353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Městský obvod Ostrava – Jih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4" t="str">
        <f>IF(E17="","",E17)</f>
        <v>Roman Fildán</v>
      </c>
      <c r="AN46" s="354"/>
      <c r="AO46" s="354"/>
      <c r="AP46" s="354"/>
      <c r="AQ46" s="62"/>
      <c r="AR46" s="60"/>
      <c r="AS46" s="355" t="s">
        <v>51</v>
      </c>
      <c r="AT46" s="356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7"/>
      <c r="AT47" s="358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9"/>
      <c r="AT48" s="360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1" t="s">
        <v>52</v>
      </c>
      <c r="D49" s="362"/>
      <c r="E49" s="362"/>
      <c r="F49" s="362"/>
      <c r="G49" s="362"/>
      <c r="H49" s="78"/>
      <c r="I49" s="363" t="s">
        <v>53</v>
      </c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4" t="s">
        <v>54</v>
      </c>
      <c r="AH49" s="362"/>
      <c r="AI49" s="362"/>
      <c r="AJ49" s="362"/>
      <c r="AK49" s="362"/>
      <c r="AL49" s="362"/>
      <c r="AM49" s="362"/>
      <c r="AN49" s="363" t="s">
        <v>55</v>
      </c>
      <c r="AO49" s="362"/>
      <c r="AP49" s="362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68">
        <f>ROUND(SUM(AG52:AG54),2)</f>
        <v>0</v>
      </c>
      <c r="AH51" s="368"/>
      <c r="AI51" s="368"/>
      <c r="AJ51" s="368"/>
      <c r="AK51" s="368"/>
      <c r="AL51" s="368"/>
      <c r="AM51" s="368"/>
      <c r="AN51" s="369">
        <f>SUM(AG51,AT51)</f>
        <v>0</v>
      </c>
      <c r="AO51" s="369"/>
      <c r="AP51" s="369"/>
      <c r="AQ51" s="88" t="s">
        <v>21</v>
      </c>
      <c r="AR51" s="70"/>
      <c r="AS51" s="89">
        <f>ROUND(SUM(AS52:AS54),2)</f>
        <v>0</v>
      </c>
      <c r="AT51" s="90">
        <f>ROUND(SUM(AV51:AW51),2)</f>
        <v>0</v>
      </c>
      <c r="AU51" s="91">
        <f>ROUND(SUM(AU52:AU54),5)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ROUND(SUM(AZ52:AZ54),2)</f>
        <v>0</v>
      </c>
      <c r="BA51" s="90">
        <f>ROUND(SUM(BA52:BA54),2)</f>
        <v>0</v>
      </c>
      <c r="BB51" s="90">
        <f>ROUND(SUM(BB52:BB54),2)</f>
        <v>0</v>
      </c>
      <c r="BC51" s="90">
        <f>ROUND(SUM(BC52:BC54),2)</f>
        <v>0</v>
      </c>
      <c r="BD51" s="92">
        <f>ROUND(SUM(BD52:BD54),2)</f>
        <v>0</v>
      </c>
      <c r="BS51" s="93" t="s">
        <v>70</v>
      </c>
      <c r="BT51" s="93" t="s">
        <v>71</v>
      </c>
      <c r="BU51" s="94" t="s">
        <v>72</v>
      </c>
      <c r="BV51" s="93" t="s">
        <v>73</v>
      </c>
      <c r="BW51" s="93" t="s">
        <v>7</v>
      </c>
      <c r="BX51" s="93" t="s">
        <v>74</v>
      </c>
      <c r="CL51" s="93" t="s">
        <v>21</v>
      </c>
    </row>
    <row r="52" spans="1:91" s="5" customFormat="1" ht="16.5" customHeight="1">
      <c r="A52" s="95" t="s">
        <v>75</v>
      </c>
      <c r="B52" s="96"/>
      <c r="C52" s="97"/>
      <c r="D52" s="367" t="s">
        <v>76</v>
      </c>
      <c r="E52" s="367"/>
      <c r="F52" s="367"/>
      <c r="G52" s="367"/>
      <c r="H52" s="367"/>
      <c r="I52" s="98"/>
      <c r="J52" s="367" t="s">
        <v>77</v>
      </c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67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5">
        <f>'000 - vedlejší rozpočtové...'!J27</f>
        <v>0</v>
      </c>
      <c r="AH52" s="366"/>
      <c r="AI52" s="366"/>
      <c r="AJ52" s="366"/>
      <c r="AK52" s="366"/>
      <c r="AL52" s="366"/>
      <c r="AM52" s="366"/>
      <c r="AN52" s="365">
        <f>SUM(AG52,AT52)</f>
        <v>0</v>
      </c>
      <c r="AO52" s="366"/>
      <c r="AP52" s="366"/>
      <c r="AQ52" s="99" t="s">
        <v>78</v>
      </c>
      <c r="AR52" s="100"/>
      <c r="AS52" s="101">
        <v>0</v>
      </c>
      <c r="AT52" s="102">
        <f>ROUND(SUM(AV52:AW52),2)</f>
        <v>0</v>
      </c>
      <c r="AU52" s="103">
        <f>'000 - vedlejší rozpočtové...'!P78</f>
        <v>0</v>
      </c>
      <c r="AV52" s="102">
        <f>'000 - vedlejší rozpočtové...'!J30</f>
        <v>0</v>
      </c>
      <c r="AW52" s="102">
        <f>'000 - vedlejší rozpočtové...'!J31</f>
        <v>0</v>
      </c>
      <c r="AX52" s="102">
        <f>'000 - vedlejší rozpočtové...'!J32</f>
        <v>0</v>
      </c>
      <c r="AY52" s="102">
        <f>'000 - vedlejší rozpočtové...'!J33</f>
        <v>0</v>
      </c>
      <c r="AZ52" s="102">
        <f>'000 - vedlejší rozpočtové...'!F30</f>
        <v>0</v>
      </c>
      <c r="BA52" s="102">
        <f>'000 - vedlejší rozpočtové...'!F31</f>
        <v>0</v>
      </c>
      <c r="BB52" s="102">
        <f>'000 - vedlejší rozpočtové...'!F32</f>
        <v>0</v>
      </c>
      <c r="BC52" s="102">
        <f>'000 - vedlejší rozpočtové...'!F33</f>
        <v>0</v>
      </c>
      <c r="BD52" s="104">
        <f>'000 - vedlejší rozpočtové...'!F34</f>
        <v>0</v>
      </c>
      <c r="BT52" s="105" t="s">
        <v>79</v>
      </c>
      <c r="BV52" s="105" t="s">
        <v>73</v>
      </c>
      <c r="BW52" s="105" t="s">
        <v>80</v>
      </c>
      <c r="BX52" s="105" t="s">
        <v>7</v>
      </c>
      <c r="CL52" s="105" t="s">
        <v>21</v>
      </c>
      <c r="CM52" s="105" t="s">
        <v>81</v>
      </c>
    </row>
    <row r="53" spans="1:91" s="5" customFormat="1" ht="16.5" customHeight="1">
      <c r="A53" s="95" t="s">
        <v>75</v>
      </c>
      <c r="B53" s="96"/>
      <c r="C53" s="97"/>
      <c r="D53" s="367" t="s">
        <v>82</v>
      </c>
      <c r="E53" s="367"/>
      <c r="F53" s="367"/>
      <c r="G53" s="367"/>
      <c r="H53" s="367"/>
      <c r="I53" s="98"/>
      <c r="J53" s="367" t="s">
        <v>83</v>
      </c>
      <c r="K53" s="367"/>
      <c r="L53" s="367"/>
      <c r="M53" s="367"/>
      <c r="N53" s="367"/>
      <c r="O53" s="367"/>
      <c r="P53" s="367"/>
      <c r="Q53" s="367"/>
      <c r="R53" s="367"/>
      <c r="S53" s="367"/>
      <c r="T53" s="367"/>
      <c r="U53" s="367"/>
      <c r="V53" s="367"/>
      <c r="W53" s="367"/>
      <c r="X53" s="367"/>
      <c r="Y53" s="367"/>
      <c r="Z53" s="367"/>
      <c r="AA53" s="367"/>
      <c r="AB53" s="367"/>
      <c r="AC53" s="367"/>
      <c r="AD53" s="367"/>
      <c r="AE53" s="367"/>
      <c r="AF53" s="367"/>
      <c r="AG53" s="365">
        <f>'001 - SO 101 ZPEVNĚNÉ PLOCHY'!J27</f>
        <v>0</v>
      </c>
      <c r="AH53" s="366"/>
      <c r="AI53" s="366"/>
      <c r="AJ53" s="366"/>
      <c r="AK53" s="366"/>
      <c r="AL53" s="366"/>
      <c r="AM53" s="366"/>
      <c r="AN53" s="365">
        <f>SUM(AG53,AT53)</f>
        <v>0</v>
      </c>
      <c r="AO53" s="366"/>
      <c r="AP53" s="366"/>
      <c r="AQ53" s="99" t="s">
        <v>78</v>
      </c>
      <c r="AR53" s="100"/>
      <c r="AS53" s="101">
        <v>0</v>
      </c>
      <c r="AT53" s="102">
        <f>ROUND(SUM(AV53:AW53),2)</f>
        <v>0</v>
      </c>
      <c r="AU53" s="103">
        <f>'001 - SO 101 ZPEVNĚNÉ PLOCHY'!P87</f>
        <v>0</v>
      </c>
      <c r="AV53" s="102">
        <f>'001 - SO 101 ZPEVNĚNÉ PLOCHY'!J30</f>
        <v>0</v>
      </c>
      <c r="AW53" s="102">
        <f>'001 - SO 101 ZPEVNĚNÉ PLOCHY'!J31</f>
        <v>0</v>
      </c>
      <c r="AX53" s="102">
        <f>'001 - SO 101 ZPEVNĚNÉ PLOCHY'!J32</f>
        <v>0</v>
      </c>
      <c r="AY53" s="102">
        <f>'001 - SO 101 ZPEVNĚNÉ PLOCHY'!J33</f>
        <v>0</v>
      </c>
      <c r="AZ53" s="102">
        <f>'001 - SO 101 ZPEVNĚNÉ PLOCHY'!F30</f>
        <v>0</v>
      </c>
      <c r="BA53" s="102">
        <f>'001 - SO 101 ZPEVNĚNÉ PLOCHY'!F31</f>
        <v>0</v>
      </c>
      <c r="BB53" s="102">
        <f>'001 - SO 101 ZPEVNĚNÉ PLOCHY'!F32</f>
        <v>0</v>
      </c>
      <c r="BC53" s="102">
        <f>'001 - SO 101 ZPEVNĚNÉ PLOCHY'!F33</f>
        <v>0</v>
      </c>
      <c r="BD53" s="104">
        <f>'001 - SO 101 ZPEVNĚNÉ PLOCHY'!F34</f>
        <v>0</v>
      </c>
      <c r="BT53" s="105" t="s">
        <v>79</v>
      </c>
      <c r="BV53" s="105" t="s">
        <v>73</v>
      </c>
      <c r="BW53" s="105" t="s">
        <v>84</v>
      </c>
      <c r="BX53" s="105" t="s">
        <v>7</v>
      </c>
      <c r="CL53" s="105" t="s">
        <v>21</v>
      </c>
      <c r="CM53" s="105" t="s">
        <v>81</v>
      </c>
    </row>
    <row r="54" spans="1:91" s="5" customFormat="1" ht="31.5" customHeight="1">
      <c r="A54" s="95" t="s">
        <v>75</v>
      </c>
      <c r="B54" s="96"/>
      <c r="C54" s="97"/>
      <c r="D54" s="367" t="s">
        <v>85</v>
      </c>
      <c r="E54" s="367"/>
      <c r="F54" s="367"/>
      <c r="G54" s="367"/>
      <c r="H54" s="367"/>
      <c r="I54" s="98"/>
      <c r="J54" s="367" t="s">
        <v>86</v>
      </c>
      <c r="K54" s="367"/>
      <c r="L54" s="367"/>
      <c r="M54" s="367"/>
      <c r="N54" s="367"/>
      <c r="O54" s="367"/>
      <c r="P54" s="367"/>
      <c r="Q54" s="367"/>
      <c r="R54" s="367"/>
      <c r="S54" s="367"/>
      <c r="T54" s="367"/>
      <c r="U54" s="367"/>
      <c r="V54" s="367"/>
      <c r="W54" s="367"/>
      <c r="X54" s="367"/>
      <c r="Y54" s="367"/>
      <c r="Z54" s="367"/>
      <c r="AA54" s="367"/>
      <c r="AB54" s="367"/>
      <c r="AC54" s="367"/>
      <c r="AD54" s="367"/>
      <c r="AE54" s="367"/>
      <c r="AF54" s="367"/>
      <c r="AG54" s="365">
        <f>'002 - SO 401 PŘELOŽKA VEŘ...'!J27</f>
        <v>0</v>
      </c>
      <c r="AH54" s="366"/>
      <c r="AI54" s="366"/>
      <c r="AJ54" s="366"/>
      <c r="AK54" s="366"/>
      <c r="AL54" s="366"/>
      <c r="AM54" s="366"/>
      <c r="AN54" s="365">
        <f>SUM(AG54,AT54)</f>
        <v>0</v>
      </c>
      <c r="AO54" s="366"/>
      <c r="AP54" s="366"/>
      <c r="AQ54" s="99" t="s">
        <v>78</v>
      </c>
      <c r="AR54" s="100"/>
      <c r="AS54" s="106">
        <v>0</v>
      </c>
      <c r="AT54" s="107">
        <f>ROUND(SUM(AV54:AW54),2)</f>
        <v>0</v>
      </c>
      <c r="AU54" s="108">
        <f>'002 - SO 401 PŘELOŽKA VEŘ...'!P83</f>
        <v>0</v>
      </c>
      <c r="AV54" s="107">
        <f>'002 - SO 401 PŘELOŽKA VEŘ...'!J30</f>
        <v>0</v>
      </c>
      <c r="AW54" s="107">
        <f>'002 - SO 401 PŘELOŽKA VEŘ...'!J31</f>
        <v>0</v>
      </c>
      <c r="AX54" s="107">
        <f>'002 - SO 401 PŘELOŽKA VEŘ...'!J32</f>
        <v>0</v>
      </c>
      <c r="AY54" s="107">
        <f>'002 - SO 401 PŘELOŽKA VEŘ...'!J33</f>
        <v>0</v>
      </c>
      <c r="AZ54" s="107">
        <f>'002 - SO 401 PŘELOŽKA VEŘ...'!F30</f>
        <v>0</v>
      </c>
      <c r="BA54" s="107">
        <f>'002 - SO 401 PŘELOŽKA VEŘ...'!F31</f>
        <v>0</v>
      </c>
      <c r="BB54" s="107">
        <f>'002 - SO 401 PŘELOŽKA VEŘ...'!F32</f>
        <v>0</v>
      </c>
      <c r="BC54" s="107">
        <f>'002 - SO 401 PŘELOŽKA VEŘ...'!F33</f>
        <v>0</v>
      </c>
      <c r="BD54" s="109">
        <f>'002 - SO 401 PŘELOŽKA VEŘ...'!F34</f>
        <v>0</v>
      </c>
      <c r="BT54" s="105" t="s">
        <v>79</v>
      </c>
      <c r="BV54" s="105" t="s">
        <v>73</v>
      </c>
      <c r="BW54" s="105" t="s">
        <v>87</v>
      </c>
      <c r="BX54" s="105" t="s">
        <v>7</v>
      </c>
      <c r="CL54" s="105" t="s">
        <v>21</v>
      </c>
      <c r="CM54" s="105" t="s">
        <v>81</v>
      </c>
    </row>
    <row r="55" spans="1:91" s="1" customFormat="1" ht="30" customHeight="1">
      <c r="B55" s="40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0"/>
    </row>
    <row r="56" spans="1:91" s="1" customFormat="1" ht="6.95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60"/>
    </row>
  </sheetData>
  <sheetProtection algorithmName="SHA-512" hashValue="aDGc2zu6BDOqcNXqKv09oR00wLmAF5zmgEBxE+f65wC5beCsmp3TEufVxeFrFsNRsMiPYdzc6qJ+awCPofSIbw==" saltValue="VH8piVMWZN9XRvLZm3wGBd6VMRxjKeR7m4tJIVFVsYK8sDn8PV10LxNyL0Y8P/zAxoxEtrGdmTs0UT02uOLauA==" spinCount="100000" sheet="1" objects="1" scenarios="1" formatColumns="0" formatRows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00 - vedlejší rozpočtové...'!C2" display="/"/>
    <hyperlink ref="A53" location="'001 - SO 101 ZPEVNĚNÉ PLOCHY'!C2" display="/"/>
    <hyperlink ref="A54" location="'002 - SO 401 PŘELOŽKA VEŘ...'!C2" display="/"/>
  </hyperlinks>
  <pageMargins left="0.58333330000000005" right="0.58333330000000005" top="0.58333330000000005" bottom="0.58333330000000005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2"/>
  <sheetViews>
    <sheetView showGridLines="0" workbookViewId="0">
      <pane ySplit="1" topLeftCell="A9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88</v>
      </c>
      <c r="G1" s="379" t="s">
        <v>89</v>
      </c>
      <c r="H1" s="379"/>
      <c r="I1" s="114"/>
      <c r="J1" s="113" t="s">
        <v>90</v>
      </c>
      <c r="K1" s="112" t="s">
        <v>91</v>
      </c>
      <c r="L1" s="113" t="s">
        <v>92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93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1" t="str">
        <f>'Rekapitulace stavby'!K6</f>
        <v>Rekonstrukce ul. Dr. Lukášové, Ostrava-Hrabůvka</v>
      </c>
      <c r="F7" s="372"/>
      <c r="G7" s="372"/>
      <c r="H7" s="372"/>
      <c r="I7" s="116"/>
      <c r="J7" s="28"/>
      <c r="K7" s="30"/>
    </row>
    <row r="8" spans="1:70" s="1" customFormat="1">
      <c r="B8" s="40"/>
      <c r="C8" s="41"/>
      <c r="D8" s="36" t="s">
        <v>94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3" t="s">
        <v>95</v>
      </c>
      <c r="F9" s="374"/>
      <c r="G9" s="374"/>
      <c r="H9" s="37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16. 11. 2018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0" t="s">
        <v>21</v>
      </c>
      <c r="F24" s="340"/>
      <c r="G24" s="340"/>
      <c r="H24" s="34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ROUND(SUM(BE78:BE111), 2)</f>
        <v>0</v>
      </c>
      <c r="G30" s="41"/>
      <c r="H30" s="41"/>
      <c r="I30" s="130">
        <v>0.21</v>
      </c>
      <c r="J30" s="129">
        <f>ROUND(ROUND((SUM(BE78:BE111)),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ROUND(SUM(BF78:BF111), 2)</f>
        <v>0</v>
      </c>
      <c r="G31" s="41"/>
      <c r="H31" s="41"/>
      <c r="I31" s="130">
        <v>0.15</v>
      </c>
      <c r="J31" s="129">
        <f>ROUND(ROUND((SUM(BF78:BF111)),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ROUND(SUM(BG78:BG111),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ROUND(SUM(BH78:BH111),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ROUND(SUM(BI78:BI111),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1" t="str">
        <f>E7</f>
        <v>Rekonstrukce ul. Dr. Lukášové, Ostrava-Hrabůvka</v>
      </c>
      <c r="F45" s="372"/>
      <c r="G45" s="372"/>
      <c r="H45" s="372"/>
      <c r="I45" s="117"/>
      <c r="J45" s="41"/>
      <c r="K45" s="44"/>
    </row>
    <row r="46" spans="2:11" s="1" customFormat="1" ht="14.45" customHeight="1">
      <c r="B46" s="40"/>
      <c r="C46" s="36" t="s">
        <v>94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3" t="str">
        <f>E9</f>
        <v>000 - vedlejší rozpočtové náklady</v>
      </c>
      <c r="F47" s="374"/>
      <c r="G47" s="374"/>
      <c r="H47" s="37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ul. Dr. Lukášové</v>
      </c>
      <c r="G49" s="41"/>
      <c r="H49" s="41"/>
      <c r="I49" s="118" t="s">
        <v>25</v>
      </c>
      <c r="J49" s="119" t="str">
        <f>IF(J12="","",J12)</f>
        <v>16. 11. 2018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40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97</v>
      </c>
      <c r="D54" s="131"/>
      <c r="E54" s="131"/>
      <c r="F54" s="131"/>
      <c r="G54" s="131"/>
      <c r="H54" s="131"/>
      <c r="I54" s="144"/>
      <c r="J54" s="145" t="s">
        <v>98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99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100</v>
      </c>
    </row>
    <row r="57" spans="2:47" s="7" customFormat="1" ht="24.95" customHeight="1">
      <c r="B57" s="148"/>
      <c r="C57" s="149"/>
      <c r="D57" s="150" t="s">
        <v>101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102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103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6" t="str">
        <f>E7</f>
        <v>Rekonstrukce ul. Dr. Lukášové, Ostrava-Hrabůvka</v>
      </c>
      <c r="F68" s="377"/>
      <c r="G68" s="377"/>
      <c r="H68" s="377"/>
      <c r="I68" s="162"/>
      <c r="J68" s="62"/>
      <c r="K68" s="62"/>
      <c r="L68" s="60"/>
    </row>
    <row r="69" spans="2:63" s="1" customFormat="1" ht="14.45" customHeight="1">
      <c r="B69" s="40"/>
      <c r="C69" s="64" t="s">
        <v>94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1" t="str">
        <f>E9</f>
        <v>000 - vedlejší rozpočtové náklady</v>
      </c>
      <c r="F70" s="378"/>
      <c r="G70" s="378"/>
      <c r="H70" s="378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>ul. Dr. Lukášové</v>
      </c>
      <c r="G72" s="62"/>
      <c r="H72" s="62"/>
      <c r="I72" s="164" t="s">
        <v>25</v>
      </c>
      <c r="J72" s="72" t="str">
        <f>IF(J12="","",J12)</f>
        <v>16. 11. 2018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>Městský obvod Ostrava – Jih</v>
      </c>
      <c r="G74" s="62"/>
      <c r="H74" s="62"/>
      <c r="I74" s="164" t="s">
        <v>33</v>
      </c>
      <c r="J74" s="163" t="str">
        <f>E21</f>
        <v>Roman Fildán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104</v>
      </c>
      <c r="D77" s="167" t="s">
        <v>56</v>
      </c>
      <c r="E77" s="167" t="s">
        <v>52</v>
      </c>
      <c r="F77" s="167" t="s">
        <v>105</v>
      </c>
      <c r="G77" s="167" t="s">
        <v>106</v>
      </c>
      <c r="H77" s="167" t="s">
        <v>107</v>
      </c>
      <c r="I77" s="168" t="s">
        <v>108</v>
      </c>
      <c r="J77" s="167" t="s">
        <v>98</v>
      </c>
      <c r="K77" s="169" t="s">
        <v>109</v>
      </c>
      <c r="L77" s="170"/>
      <c r="M77" s="80" t="s">
        <v>110</v>
      </c>
      <c r="N77" s="81" t="s">
        <v>41</v>
      </c>
      <c r="O77" s="81" t="s">
        <v>111</v>
      </c>
      <c r="P77" s="81" t="s">
        <v>112</v>
      </c>
      <c r="Q77" s="81" t="s">
        <v>113</v>
      </c>
      <c r="R77" s="81" t="s">
        <v>114</v>
      </c>
      <c r="S77" s="81" t="s">
        <v>115</v>
      </c>
      <c r="T77" s="82" t="s">
        <v>116</v>
      </c>
    </row>
    <row r="78" spans="2:63" s="1" customFormat="1" ht="29.25" customHeight="1">
      <c r="B78" s="40"/>
      <c r="C78" s="86" t="s">
        <v>99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5.8499999999999996E-2</v>
      </c>
      <c r="S78" s="84"/>
      <c r="T78" s="173">
        <f>T79</f>
        <v>0</v>
      </c>
      <c r="AT78" s="23" t="s">
        <v>70</v>
      </c>
      <c r="AU78" s="23" t="s">
        <v>100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70</v>
      </c>
      <c r="E79" s="178" t="s">
        <v>117</v>
      </c>
      <c r="F79" s="178" t="s">
        <v>118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5.8499999999999996E-2</v>
      </c>
      <c r="S79" s="183"/>
      <c r="T79" s="185">
        <f>T80</f>
        <v>0</v>
      </c>
      <c r="AR79" s="186" t="s">
        <v>119</v>
      </c>
      <c r="AT79" s="187" t="s">
        <v>70</v>
      </c>
      <c r="AU79" s="187" t="s">
        <v>71</v>
      </c>
      <c r="AY79" s="186" t="s">
        <v>120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70</v>
      </c>
      <c r="E80" s="189" t="s">
        <v>79</v>
      </c>
      <c r="F80" s="189" t="s">
        <v>121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SUM(P81:P111)</f>
        <v>0</v>
      </c>
      <c r="Q80" s="183"/>
      <c r="R80" s="184">
        <f>SUM(R81:R111)</f>
        <v>5.8499999999999996E-2</v>
      </c>
      <c r="S80" s="183"/>
      <c r="T80" s="185">
        <f>SUM(T81:T111)</f>
        <v>0</v>
      </c>
      <c r="AR80" s="186" t="s">
        <v>119</v>
      </c>
      <c r="AT80" s="187" t="s">
        <v>70</v>
      </c>
      <c r="AU80" s="187" t="s">
        <v>79</v>
      </c>
      <c r="AY80" s="186" t="s">
        <v>120</v>
      </c>
      <c r="BK80" s="188">
        <f>SUM(BK81:BK111)</f>
        <v>0</v>
      </c>
    </row>
    <row r="81" spans="2:65" s="1" customFormat="1" ht="16.5" customHeight="1">
      <c r="B81" s="40"/>
      <c r="C81" s="191" t="s">
        <v>79</v>
      </c>
      <c r="D81" s="191" t="s">
        <v>122</v>
      </c>
      <c r="E81" s="192" t="s">
        <v>82</v>
      </c>
      <c r="F81" s="193" t="s">
        <v>123</v>
      </c>
      <c r="G81" s="194" t="s">
        <v>124</v>
      </c>
      <c r="H81" s="195">
        <v>1</v>
      </c>
      <c r="I81" s="196"/>
      <c r="J81" s="197">
        <f t="shared" ref="J81:J90" si="0">ROUND(I81*H81,2)</f>
        <v>0</v>
      </c>
      <c r="K81" s="193" t="s">
        <v>21</v>
      </c>
      <c r="L81" s="198"/>
      <c r="M81" s="199" t="s">
        <v>21</v>
      </c>
      <c r="N81" s="200" t="s">
        <v>42</v>
      </c>
      <c r="O81" s="41"/>
      <c r="P81" s="201">
        <f t="shared" ref="P81:P90" si="1">O81*H81</f>
        <v>0</v>
      </c>
      <c r="Q81" s="201">
        <v>0</v>
      </c>
      <c r="R81" s="201">
        <f t="shared" ref="R81:R90" si="2">Q81*H81</f>
        <v>0</v>
      </c>
      <c r="S81" s="201">
        <v>0</v>
      </c>
      <c r="T81" s="202">
        <f t="shared" ref="T81:T90" si="3">S81*H81</f>
        <v>0</v>
      </c>
      <c r="AR81" s="23" t="s">
        <v>125</v>
      </c>
      <c r="AT81" s="23" t="s">
        <v>122</v>
      </c>
      <c r="AU81" s="23" t="s">
        <v>81</v>
      </c>
      <c r="AY81" s="23" t="s">
        <v>120</v>
      </c>
      <c r="BE81" s="203">
        <f t="shared" ref="BE81:BE90" si="4">IF(N81="základní",J81,0)</f>
        <v>0</v>
      </c>
      <c r="BF81" s="203">
        <f t="shared" ref="BF81:BF90" si="5">IF(N81="snížená",J81,0)</f>
        <v>0</v>
      </c>
      <c r="BG81" s="203">
        <f t="shared" ref="BG81:BG90" si="6">IF(N81="zákl. přenesená",J81,0)</f>
        <v>0</v>
      </c>
      <c r="BH81" s="203">
        <f t="shared" ref="BH81:BH90" si="7">IF(N81="sníž. přenesená",J81,0)</f>
        <v>0</v>
      </c>
      <c r="BI81" s="203">
        <f t="shared" ref="BI81:BI90" si="8">IF(N81="nulová",J81,0)</f>
        <v>0</v>
      </c>
      <c r="BJ81" s="23" t="s">
        <v>79</v>
      </c>
      <c r="BK81" s="203">
        <f t="shared" ref="BK81:BK90" si="9">ROUND(I81*H81,2)</f>
        <v>0</v>
      </c>
      <c r="BL81" s="23" t="s">
        <v>126</v>
      </c>
      <c r="BM81" s="23" t="s">
        <v>127</v>
      </c>
    </row>
    <row r="82" spans="2:65" s="1" customFormat="1" ht="25.5" customHeight="1">
      <c r="B82" s="40"/>
      <c r="C82" s="191" t="s">
        <v>81</v>
      </c>
      <c r="D82" s="191" t="s">
        <v>122</v>
      </c>
      <c r="E82" s="192" t="s">
        <v>85</v>
      </c>
      <c r="F82" s="193" t="s">
        <v>128</v>
      </c>
      <c r="G82" s="194" t="s">
        <v>124</v>
      </c>
      <c r="H82" s="195">
        <v>1</v>
      </c>
      <c r="I82" s="196"/>
      <c r="J82" s="197">
        <f t="shared" si="0"/>
        <v>0</v>
      </c>
      <c r="K82" s="193" t="s">
        <v>21</v>
      </c>
      <c r="L82" s="198"/>
      <c r="M82" s="199" t="s">
        <v>21</v>
      </c>
      <c r="N82" s="200" t="s">
        <v>42</v>
      </c>
      <c r="O82" s="41"/>
      <c r="P82" s="201">
        <f t="shared" si="1"/>
        <v>0</v>
      </c>
      <c r="Q82" s="201">
        <v>0</v>
      </c>
      <c r="R82" s="201">
        <f t="shared" si="2"/>
        <v>0</v>
      </c>
      <c r="S82" s="201">
        <v>0</v>
      </c>
      <c r="T82" s="202">
        <f t="shared" si="3"/>
        <v>0</v>
      </c>
      <c r="AR82" s="23" t="s">
        <v>125</v>
      </c>
      <c r="AT82" s="23" t="s">
        <v>122</v>
      </c>
      <c r="AU82" s="23" t="s">
        <v>81</v>
      </c>
      <c r="AY82" s="23" t="s">
        <v>120</v>
      </c>
      <c r="BE82" s="203">
        <f t="shared" si="4"/>
        <v>0</v>
      </c>
      <c r="BF82" s="203">
        <f t="shared" si="5"/>
        <v>0</v>
      </c>
      <c r="BG82" s="203">
        <f t="shared" si="6"/>
        <v>0</v>
      </c>
      <c r="BH82" s="203">
        <f t="shared" si="7"/>
        <v>0</v>
      </c>
      <c r="BI82" s="203">
        <f t="shared" si="8"/>
        <v>0</v>
      </c>
      <c r="BJ82" s="23" t="s">
        <v>79</v>
      </c>
      <c r="BK82" s="203">
        <f t="shared" si="9"/>
        <v>0</v>
      </c>
      <c r="BL82" s="23" t="s">
        <v>126</v>
      </c>
      <c r="BM82" s="23" t="s">
        <v>129</v>
      </c>
    </row>
    <row r="83" spans="2:65" s="1" customFormat="1" ht="16.5" customHeight="1">
      <c r="B83" s="40"/>
      <c r="C83" s="191" t="s">
        <v>130</v>
      </c>
      <c r="D83" s="191" t="s">
        <v>122</v>
      </c>
      <c r="E83" s="192" t="s">
        <v>131</v>
      </c>
      <c r="F83" s="193" t="s">
        <v>132</v>
      </c>
      <c r="G83" s="194" t="s">
        <v>124</v>
      </c>
      <c r="H83" s="195">
        <v>1</v>
      </c>
      <c r="I83" s="196"/>
      <c r="J83" s="197">
        <f t="shared" si="0"/>
        <v>0</v>
      </c>
      <c r="K83" s="193" t="s">
        <v>21</v>
      </c>
      <c r="L83" s="198"/>
      <c r="M83" s="199" t="s">
        <v>21</v>
      </c>
      <c r="N83" s="200" t="s">
        <v>42</v>
      </c>
      <c r="O83" s="41"/>
      <c r="P83" s="201">
        <f t="shared" si="1"/>
        <v>0</v>
      </c>
      <c r="Q83" s="201">
        <v>0</v>
      </c>
      <c r="R83" s="201">
        <f t="shared" si="2"/>
        <v>0</v>
      </c>
      <c r="S83" s="201">
        <v>0</v>
      </c>
      <c r="T83" s="202">
        <f t="shared" si="3"/>
        <v>0</v>
      </c>
      <c r="AR83" s="23" t="s">
        <v>125</v>
      </c>
      <c r="AT83" s="23" t="s">
        <v>122</v>
      </c>
      <c r="AU83" s="23" t="s">
        <v>81</v>
      </c>
      <c r="AY83" s="23" t="s">
        <v>120</v>
      </c>
      <c r="BE83" s="203">
        <f t="shared" si="4"/>
        <v>0</v>
      </c>
      <c r="BF83" s="203">
        <f t="shared" si="5"/>
        <v>0</v>
      </c>
      <c r="BG83" s="203">
        <f t="shared" si="6"/>
        <v>0</v>
      </c>
      <c r="BH83" s="203">
        <f t="shared" si="7"/>
        <v>0</v>
      </c>
      <c r="BI83" s="203">
        <f t="shared" si="8"/>
        <v>0</v>
      </c>
      <c r="BJ83" s="23" t="s">
        <v>79</v>
      </c>
      <c r="BK83" s="203">
        <f t="shared" si="9"/>
        <v>0</v>
      </c>
      <c r="BL83" s="23" t="s">
        <v>126</v>
      </c>
      <c r="BM83" s="23" t="s">
        <v>133</v>
      </c>
    </row>
    <row r="84" spans="2:65" s="1" customFormat="1" ht="16.5" customHeight="1">
      <c r="B84" s="40"/>
      <c r="C84" s="191" t="s">
        <v>126</v>
      </c>
      <c r="D84" s="191" t="s">
        <v>122</v>
      </c>
      <c r="E84" s="192" t="s">
        <v>134</v>
      </c>
      <c r="F84" s="193" t="s">
        <v>135</v>
      </c>
      <c r="G84" s="194" t="s">
        <v>124</v>
      </c>
      <c r="H84" s="195">
        <v>1</v>
      </c>
      <c r="I84" s="196"/>
      <c r="J84" s="197">
        <f t="shared" si="0"/>
        <v>0</v>
      </c>
      <c r="K84" s="193" t="s">
        <v>21</v>
      </c>
      <c r="L84" s="198"/>
      <c r="M84" s="199" t="s">
        <v>21</v>
      </c>
      <c r="N84" s="200" t="s">
        <v>42</v>
      </c>
      <c r="O84" s="41"/>
      <c r="P84" s="201">
        <f t="shared" si="1"/>
        <v>0</v>
      </c>
      <c r="Q84" s="201">
        <v>0</v>
      </c>
      <c r="R84" s="201">
        <f t="shared" si="2"/>
        <v>0</v>
      </c>
      <c r="S84" s="201">
        <v>0</v>
      </c>
      <c r="T84" s="202">
        <f t="shared" si="3"/>
        <v>0</v>
      </c>
      <c r="AR84" s="23" t="s">
        <v>125</v>
      </c>
      <c r="AT84" s="23" t="s">
        <v>122</v>
      </c>
      <c r="AU84" s="23" t="s">
        <v>81</v>
      </c>
      <c r="AY84" s="23" t="s">
        <v>120</v>
      </c>
      <c r="BE84" s="203">
        <f t="shared" si="4"/>
        <v>0</v>
      </c>
      <c r="BF84" s="203">
        <f t="shared" si="5"/>
        <v>0</v>
      </c>
      <c r="BG84" s="203">
        <f t="shared" si="6"/>
        <v>0</v>
      </c>
      <c r="BH84" s="203">
        <f t="shared" si="7"/>
        <v>0</v>
      </c>
      <c r="BI84" s="203">
        <f t="shared" si="8"/>
        <v>0</v>
      </c>
      <c r="BJ84" s="23" t="s">
        <v>79</v>
      </c>
      <c r="BK84" s="203">
        <f t="shared" si="9"/>
        <v>0</v>
      </c>
      <c r="BL84" s="23" t="s">
        <v>126</v>
      </c>
      <c r="BM84" s="23" t="s">
        <v>136</v>
      </c>
    </row>
    <row r="85" spans="2:65" s="1" customFormat="1" ht="16.5" customHeight="1">
      <c r="B85" s="40"/>
      <c r="C85" s="191" t="s">
        <v>119</v>
      </c>
      <c r="D85" s="191" t="s">
        <v>122</v>
      </c>
      <c r="E85" s="192" t="s">
        <v>137</v>
      </c>
      <c r="F85" s="193" t="s">
        <v>138</v>
      </c>
      <c r="G85" s="194" t="s">
        <v>124</v>
      </c>
      <c r="H85" s="195">
        <v>1</v>
      </c>
      <c r="I85" s="196"/>
      <c r="J85" s="197">
        <f t="shared" si="0"/>
        <v>0</v>
      </c>
      <c r="K85" s="193" t="s">
        <v>21</v>
      </c>
      <c r="L85" s="198"/>
      <c r="M85" s="199" t="s">
        <v>21</v>
      </c>
      <c r="N85" s="200" t="s">
        <v>42</v>
      </c>
      <c r="O85" s="41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3" t="s">
        <v>125</v>
      </c>
      <c r="AT85" s="23" t="s">
        <v>122</v>
      </c>
      <c r="AU85" s="23" t="s">
        <v>81</v>
      </c>
      <c r="AY85" s="23" t="s">
        <v>120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3" t="s">
        <v>79</v>
      </c>
      <c r="BK85" s="203">
        <f t="shared" si="9"/>
        <v>0</v>
      </c>
      <c r="BL85" s="23" t="s">
        <v>126</v>
      </c>
      <c r="BM85" s="23" t="s">
        <v>139</v>
      </c>
    </row>
    <row r="86" spans="2:65" s="1" customFormat="1" ht="16.5" customHeight="1">
      <c r="B86" s="40"/>
      <c r="C86" s="191" t="s">
        <v>140</v>
      </c>
      <c r="D86" s="191" t="s">
        <v>122</v>
      </c>
      <c r="E86" s="192" t="s">
        <v>141</v>
      </c>
      <c r="F86" s="193" t="s">
        <v>142</v>
      </c>
      <c r="G86" s="194" t="s">
        <v>124</v>
      </c>
      <c r="H86" s="195">
        <v>1</v>
      </c>
      <c r="I86" s="196"/>
      <c r="J86" s="197">
        <f t="shared" si="0"/>
        <v>0</v>
      </c>
      <c r="K86" s="193" t="s">
        <v>21</v>
      </c>
      <c r="L86" s="198"/>
      <c r="M86" s="199" t="s">
        <v>21</v>
      </c>
      <c r="N86" s="200" t="s">
        <v>42</v>
      </c>
      <c r="O86" s="41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125</v>
      </c>
      <c r="AT86" s="23" t="s">
        <v>122</v>
      </c>
      <c r="AU86" s="23" t="s">
        <v>81</v>
      </c>
      <c r="AY86" s="23" t="s">
        <v>120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79</v>
      </c>
      <c r="BK86" s="203">
        <f t="shared" si="9"/>
        <v>0</v>
      </c>
      <c r="BL86" s="23" t="s">
        <v>126</v>
      </c>
      <c r="BM86" s="23" t="s">
        <v>143</v>
      </c>
    </row>
    <row r="87" spans="2:65" s="1" customFormat="1" ht="16.5" customHeight="1">
      <c r="B87" s="40"/>
      <c r="C87" s="191" t="s">
        <v>144</v>
      </c>
      <c r="D87" s="191" t="s">
        <v>122</v>
      </c>
      <c r="E87" s="192" t="s">
        <v>145</v>
      </c>
      <c r="F87" s="193" t="s">
        <v>146</v>
      </c>
      <c r="G87" s="194" t="s">
        <v>124</v>
      </c>
      <c r="H87" s="195">
        <v>1</v>
      </c>
      <c r="I87" s="196"/>
      <c r="J87" s="197">
        <f t="shared" si="0"/>
        <v>0</v>
      </c>
      <c r="K87" s="193" t="s">
        <v>21</v>
      </c>
      <c r="L87" s="198"/>
      <c r="M87" s="199" t="s">
        <v>21</v>
      </c>
      <c r="N87" s="200" t="s">
        <v>42</v>
      </c>
      <c r="O87" s="41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125</v>
      </c>
      <c r="AT87" s="23" t="s">
        <v>122</v>
      </c>
      <c r="AU87" s="23" t="s">
        <v>81</v>
      </c>
      <c r="AY87" s="23" t="s">
        <v>120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79</v>
      </c>
      <c r="BK87" s="203">
        <f t="shared" si="9"/>
        <v>0</v>
      </c>
      <c r="BL87" s="23" t="s">
        <v>126</v>
      </c>
      <c r="BM87" s="23" t="s">
        <v>147</v>
      </c>
    </row>
    <row r="88" spans="2:65" s="1" customFormat="1" ht="25.5" customHeight="1">
      <c r="B88" s="40"/>
      <c r="C88" s="191" t="s">
        <v>125</v>
      </c>
      <c r="D88" s="191" t="s">
        <v>122</v>
      </c>
      <c r="E88" s="192" t="s">
        <v>148</v>
      </c>
      <c r="F88" s="193" t="s">
        <v>149</v>
      </c>
      <c r="G88" s="194" t="s">
        <v>124</v>
      </c>
      <c r="H88" s="195">
        <v>1</v>
      </c>
      <c r="I88" s="196"/>
      <c r="J88" s="197">
        <f t="shared" si="0"/>
        <v>0</v>
      </c>
      <c r="K88" s="193" t="s">
        <v>21</v>
      </c>
      <c r="L88" s="198"/>
      <c r="M88" s="199" t="s">
        <v>21</v>
      </c>
      <c r="N88" s="200" t="s">
        <v>42</v>
      </c>
      <c r="O88" s="41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125</v>
      </c>
      <c r="AT88" s="23" t="s">
        <v>122</v>
      </c>
      <c r="AU88" s="23" t="s">
        <v>81</v>
      </c>
      <c r="AY88" s="23" t="s">
        <v>120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79</v>
      </c>
      <c r="BK88" s="203">
        <f t="shared" si="9"/>
        <v>0</v>
      </c>
      <c r="BL88" s="23" t="s">
        <v>126</v>
      </c>
      <c r="BM88" s="23" t="s">
        <v>150</v>
      </c>
    </row>
    <row r="89" spans="2:65" s="1" customFormat="1" ht="16.5" customHeight="1">
      <c r="B89" s="40"/>
      <c r="C89" s="191" t="s">
        <v>151</v>
      </c>
      <c r="D89" s="191" t="s">
        <v>122</v>
      </c>
      <c r="E89" s="192" t="s">
        <v>152</v>
      </c>
      <c r="F89" s="193" t="s">
        <v>153</v>
      </c>
      <c r="G89" s="194" t="s">
        <v>124</v>
      </c>
      <c r="H89" s="195">
        <v>2</v>
      </c>
      <c r="I89" s="196"/>
      <c r="J89" s="197">
        <f t="shared" si="0"/>
        <v>0</v>
      </c>
      <c r="K89" s="193" t="s">
        <v>21</v>
      </c>
      <c r="L89" s="198"/>
      <c r="M89" s="199" t="s">
        <v>21</v>
      </c>
      <c r="N89" s="200" t="s">
        <v>42</v>
      </c>
      <c r="O89" s="41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125</v>
      </c>
      <c r="AT89" s="23" t="s">
        <v>122</v>
      </c>
      <c r="AU89" s="23" t="s">
        <v>81</v>
      </c>
      <c r="AY89" s="23" t="s">
        <v>120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79</v>
      </c>
      <c r="BK89" s="203">
        <f t="shared" si="9"/>
        <v>0</v>
      </c>
      <c r="BL89" s="23" t="s">
        <v>126</v>
      </c>
      <c r="BM89" s="23" t="s">
        <v>154</v>
      </c>
    </row>
    <row r="90" spans="2:65" s="1" customFormat="1" ht="16.5" customHeight="1">
      <c r="B90" s="40"/>
      <c r="C90" s="191" t="s">
        <v>155</v>
      </c>
      <c r="D90" s="191" t="s">
        <v>122</v>
      </c>
      <c r="E90" s="192" t="s">
        <v>156</v>
      </c>
      <c r="F90" s="193" t="s">
        <v>157</v>
      </c>
      <c r="G90" s="194" t="s">
        <v>158</v>
      </c>
      <c r="H90" s="195">
        <v>18</v>
      </c>
      <c r="I90" s="196"/>
      <c r="J90" s="197">
        <f t="shared" si="0"/>
        <v>0</v>
      </c>
      <c r="K90" s="193" t="s">
        <v>21</v>
      </c>
      <c r="L90" s="198"/>
      <c r="M90" s="199" t="s">
        <v>21</v>
      </c>
      <c r="N90" s="200" t="s">
        <v>42</v>
      </c>
      <c r="O90" s="41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125</v>
      </c>
      <c r="AT90" s="23" t="s">
        <v>122</v>
      </c>
      <c r="AU90" s="23" t="s">
        <v>81</v>
      </c>
      <c r="AY90" s="23" t="s">
        <v>120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79</v>
      </c>
      <c r="BK90" s="203">
        <f t="shared" si="9"/>
        <v>0</v>
      </c>
      <c r="BL90" s="23" t="s">
        <v>126</v>
      </c>
      <c r="BM90" s="23" t="s">
        <v>159</v>
      </c>
    </row>
    <row r="91" spans="2:65" s="11" customFormat="1" ht="13.5">
      <c r="B91" s="204"/>
      <c r="C91" s="205"/>
      <c r="D91" s="206" t="s">
        <v>160</v>
      </c>
      <c r="E91" s="207" t="s">
        <v>21</v>
      </c>
      <c r="F91" s="208" t="s">
        <v>161</v>
      </c>
      <c r="G91" s="205"/>
      <c r="H91" s="207" t="s">
        <v>21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160</v>
      </c>
      <c r="AU91" s="214" t="s">
        <v>81</v>
      </c>
      <c r="AV91" s="11" t="s">
        <v>79</v>
      </c>
      <c r="AW91" s="11" t="s">
        <v>35</v>
      </c>
      <c r="AX91" s="11" t="s">
        <v>71</v>
      </c>
      <c r="AY91" s="214" t="s">
        <v>120</v>
      </c>
    </row>
    <row r="92" spans="2:65" s="12" customFormat="1" ht="13.5">
      <c r="B92" s="215"/>
      <c r="C92" s="216"/>
      <c r="D92" s="206" t="s">
        <v>160</v>
      </c>
      <c r="E92" s="217" t="s">
        <v>21</v>
      </c>
      <c r="F92" s="218" t="s">
        <v>140</v>
      </c>
      <c r="G92" s="216"/>
      <c r="H92" s="219">
        <v>6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160</v>
      </c>
      <c r="AU92" s="225" t="s">
        <v>81</v>
      </c>
      <c r="AV92" s="12" t="s">
        <v>81</v>
      </c>
      <c r="AW92" s="12" t="s">
        <v>35</v>
      </c>
      <c r="AX92" s="12" t="s">
        <v>71</v>
      </c>
      <c r="AY92" s="225" t="s">
        <v>120</v>
      </c>
    </row>
    <row r="93" spans="2:65" s="11" customFormat="1" ht="13.5">
      <c r="B93" s="204"/>
      <c r="C93" s="205"/>
      <c r="D93" s="206" t="s">
        <v>160</v>
      </c>
      <c r="E93" s="207" t="s">
        <v>21</v>
      </c>
      <c r="F93" s="208" t="s">
        <v>162</v>
      </c>
      <c r="G93" s="205"/>
      <c r="H93" s="207" t="s">
        <v>21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160</v>
      </c>
      <c r="AU93" s="214" t="s">
        <v>81</v>
      </c>
      <c r="AV93" s="11" t="s">
        <v>79</v>
      </c>
      <c r="AW93" s="11" t="s">
        <v>35</v>
      </c>
      <c r="AX93" s="11" t="s">
        <v>71</v>
      </c>
      <c r="AY93" s="214" t="s">
        <v>120</v>
      </c>
    </row>
    <row r="94" spans="2:65" s="12" customFormat="1" ht="13.5">
      <c r="B94" s="215"/>
      <c r="C94" s="216"/>
      <c r="D94" s="206" t="s">
        <v>160</v>
      </c>
      <c r="E94" s="217" t="s">
        <v>21</v>
      </c>
      <c r="F94" s="218" t="s">
        <v>163</v>
      </c>
      <c r="G94" s="216"/>
      <c r="H94" s="219">
        <v>12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160</v>
      </c>
      <c r="AU94" s="225" t="s">
        <v>81</v>
      </c>
      <c r="AV94" s="12" t="s">
        <v>81</v>
      </c>
      <c r="AW94" s="12" t="s">
        <v>35</v>
      </c>
      <c r="AX94" s="12" t="s">
        <v>71</v>
      </c>
      <c r="AY94" s="225" t="s">
        <v>120</v>
      </c>
    </row>
    <row r="95" spans="2:65" s="13" customFormat="1" ht="13.5">
      <c r="B95" s="226"/>
      <c r="C95" s="227"/>
      <c r="D95" s="206" t="s">
        <v>160</v>
      </c>
      <c r="E95" s="228" t="s">
        <v>21</v>
      </c>
      <c r="F95" s="229" t="s">
        <v>164</v>
      </c>
      <c r="G95" s="227"/>
      <c r="H95" s="230">
        <v>18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160</v>
      </c>
      <c r="AU95" s="236" t="s">
        <v>81</v>
      </c>
      <c r="AV95" s="13" t="s">
        <v>126</v>
      </c>
      <c r="AW95" s="13" t="s">
        <v>35</v>
      </c>
      <c r="AX95" s="13" t="s">
        <v>79</v>
      </c>
      <c r="AY95" s="236" t="s">
        <v>120</v>
      </c>
    </row>
    <row r="96" spans="2:65" s="1" customFormat="1" ht="16.5" customHeight="1">
      <c r="B96" s="40"/>
      <c r="C96" s="191" t="s">
        <v>165</v>
      </c>
      <c r="D96" s="191" t="s">
        <v>122</v>
      </c>
      <c r="E96" s="192" t="s">
        <v>166</v>
      </c>
      <c r="F96" s="193" t="s">
        <v>167</v>
      </c>
      <c r="G96" s="194" t="s">
        <v>124</v>
      </c>
      <c r="H96" s="195">
        <v>1</v>
      </c>
      <c r="I96" s="196"/>
      <c r="J96" s="197">
        <f t="shared" ref="J96:J106" si="10">ROUND(I96*H96,2)</f>
        <v>0</v>
      </c>
      <c r="K96" s="193" t="s">
        <v>21</v>
      </c>
      <c r="L96" s="198"/>
      <c r="M96" s="199" t="s">
        <v>21</v>
      </c>
      <c r="N96" s="200" t="s">
        <v>42</v>
      </c>
      <c r="O96" s="41"/>
      <c r="P96" s="201">
        <f t="shared" ref="P96:P106" si="11">O96*H96</f>
        <v>0</v>
      </c>
      <c r="Q96" s="201">
        <v>0</v>
      </c>
      <c r="R96" s="201">
        <f t="shared" ref="R96:R106" si="12">Q96*H96</f>
        <v>0</v>
      </c>
      <c r="S96" s="201">
        <v>0</v>
      </c>
      <c r="T96" s="202">
        <f t="shared" ref="T96:T106" si="13">S96*H96</f>
        <v>0</v>
      </c>
      <c r="AR96" s="23" t="s">
        <v>125</v>
      </c>
      <c r="AT96" s="23" t="s">
        <v>122</v>
      </c>
      <c r="AU96" s="23" t="s">
        <v>81</v>
      </c>
      <c r="AY96" s="23" t="s">
        <v>120</v>
      </c>
      <c r="BE96" s="203">
        <f t="shared" ref="BE96:BE106" si="14">IF(N96="základní",J96,0)</f>
        <v>0</v>
      </c>
      <c r="BF96" s="203">
        <f t="shared" ref="BF96:BF106" si="15">IF(N96="snížená",J96,0)</f>
        <v>0</v>
      </c>
      <c r="BG96" s="203">
        <f t="shared" ref="BG96:BG106" si="16">IF(N96="zákl. přenesená",J96,0)</f>
        <v>0</v>
      </c>
      <c r="BH96" s="203">
        <f t="shared" ref="BH96:BH106" si="17">IF(N96="sníž. přenesená",J96,0)</f>
        <v>0</v>
      </c>
      <c r="BI96" s="203">
        <f t="shared" ref="BI96:BI106" si="18">IF(N96="nulová",J96,0)</f>
        <v>0</v>
      </c>
      <c r="BJ96" s="23" t="s">
        <v>79</v>
      </c>
      <c r="BK96" s="203">
        <f t="shared" ref="BK96:BK106" si="19">ROUND(I96*H96,2)</f>
        <v>0</v>
      </c>
      <c r="BL96" s="23" t="s">
        <v>126</v>
      </c>
      <c r="BM96" s="23" t="s">
        <v>168</v>
      </c>
    </row>
    <row r="97" spans="2:65" s="1" customFormat="1" ht="38.25" customHeight="1">
      <c r="B97" s="40"/>
      <c r="C97" s="191" t="s">
        <v>163</v>
      </c>
      <c r="D97" s="191" t="s">
        <v>122</v>
      </c>
      <c r="E97" s="192" t="s">
        <v>169</v>
      </c>
      <c r="F97" s="193" t="s">
        <v>170</v>
      </c>
      <c r="G97" s="194" t="s">
        <v>124</v>
      </c>
      <c r="H97" s="195">
        <v>1</v>
      </c>
      <c r="I97" s="196"/>
      <c r="J97" s="197">
        <f t="shared" si="10"/>
        <v>0</v>
      </c>
      <c r="K97" s="193" t="s">
        <v>21</v>
      </c>
      <c r="L97" s="198"/>
      <c r="M97" s="199" t="s">
        <v>21</v>
      </c>
      <c r="N97" s="200" t="s">
        <v>42</v>
      </c>
      <c r="O97" s="41"/>
      <c r="P97" s="201">
        <f t="shared" si="11"/>
        <v>0</v>
      </c>
      <c r="Q97" s="201">
        <v>0</v>
      </c>
      <c r="R97" s="201">
        <f t="shared" si="12"/>
        <v>0</v>
      </c>
      <c r="S97" s="201">
        <v>0</v>
      </c>
      <c r="T97" s="202">
        <f t="shared" si="13"/>
        <v>0</v>
      </c>
      <c r="AR97" s="23" t="s">
        <v>125</v>
      </c>
      <c r="AT97" s="23" t="s">
        <v>122</v>
      </c>
      <c r="AU97" s="23" t="s">
        <v>81</v>
      </c>
      <c r="AY97" s="23" t="s">
        <v>120</v>
      </c>
      <c r="BE97" s="203">
        <f t="shared" si="14"/>
        <v>0</v>
      </c>
      <c r="BF97" s="203">
        <f t="shared" si="15"/>
        <v>0</v>
      </c>
      <c r="BG97" s="203">
        <f t="shared" si="16"/>
        <v>0</v>
      </c>
      <c r="BH97" s="203">
        <f t="shared" si="17"/>
        <v>0</v>
      </c>
      <c r="BI97" s="203">
        <f t="shared" si="18"/>
        <v>0</v>
      </c>
      <c r="BJ97" s="23" t="s">
        <v>79</v>
      </c>
      <c r="BK97" s="203">
        <f t="shared" si="19"/>
        <v>0</v>
      </c>
      <c r="BL97" s="23" t="s">
        <v>126</v>
      </c>
      <c r="BM97" s="23" t="s">
        <v>171</v>
      </c>
    </row>
    <row r="98" spans="2:65" s="1" customFormat="1" ht="25.5" customHeight="1">
      <c r="B98" s="40"/>
      <c r="C98" s="191" t="s">
        <v>172</v>
      </c>
      <c r="D98" s="191" t="s">
        <v>122</v>
      </c>
      <c r="E98" s="192" t="s">
        <v>173</v>
      </c>
      <c r="F98" s="193" t="s">
        <v>174</v>
      </c>
      <c r="G98" s="194" t="s">
        <v>158</v>
      </c>
      <c r="H98" s="195">
        <v>2</v>
      </c>
      <c r="I98" s="196"/>
      <c r="J98" s="197">
        <f t="shared" si="10"/>
        <v>0</v>
      </c>
      <c r="K98" s="193" t="s">
        <v>21</v>
      </c>
      <c r="L98" s="198"/>
      <c r="M98" s="199" t="s">
        <v>21</v>
      </c>
      <c r="N98" s="200" t="s">
        <v>42</v>
      </c>
      <c r="O98" s="41"/>
      <c r="P98" s="201">
        <f t="shared" si="11"/>
        <v>0</v>
      </c>
      <c r="Q98" s="201">
        <v>0</v>
      </c>
      <c r="R98" s="201">
        <f t="shared" si="12"/>
        <v>0</v>
      </c>
      <c r="S98" s="201">
        <v>0</v>
      </c>
      <c r="T98" s="202">
        <f t="shared" si="13"/>
        <v>0</v>
      </c>
      <c r="AR98" s="23" t="s">
        <v>125</v>
      </c>
      <c r="AT98" s="23" t="s">
        <v>122</v>
      </c>
      <c r="AU98" s="23" t="s">
        <v>81</v>
      </c>
      <c r="AY98" s="23" t="s">
        <v>120</v>
      </c>
      <c r="BE98" s="203">
        <f t="shared" si="14"/>
        <v>0</v>
      </c>
      <c r="BF98" s="203">
        <f t="shared" si="15"/>
        <v>0</v>
      </c>
      <c r="BG98" s="203">
        <f t="shared" si="16"/>
        <v>0</v>
      </c>
      <c r="BH98" s="203">
        <f t="shared" si="17"/>
        <v>0</v>
      </c>
      <c r="BI98" s="203">
        <f t="shared" si="18"/>
        <v>0</v>
      </c>
      <c r="BJ98" s="23" t="s">
        <v>79</v>
      </c>
      <c r="BK98" s="203">
        <f t="shared" si="19"/>
        <v>0</v>
      </c>
      <c r="BL98" s="23" t="s">
        <v>126</v>
      </c>
      <c r="BM98" s="23" t="s">
        <v>175</v>
      </c>
    </row>
    <row r="99" spans="2:65" s="1" customFormat="1" ht="16.5" customHeight="1">
      <c r="B99" s="40"/>
      <c r="C99" s="191" t="s">
        <v>176</v>
      </c>
      <c r="D99" s="191" t="s">
        <v>122</v>
      </c>
      <c r="E99" s="192" t="s">
        <v>177</v>
      </c>
      <c r="F99" s="193" t="s">
        <v>178</v>
      </c>
      <c r="G99" s="194" t="s">
        <v>124</v>
      </c>
      <c r="H99" s="195">
        <v>1</v>
      </c>
      <c r="I99" s="196"/>
      <c r="J99" s="197">
        <f t="shared" si="10"/>
        <v>0</v>
      </c>
      <c r="K99" s="193" t="s">
        <v>21</v>
      </c>
      <c r="L99" s="198"/>
      <c r="M99" s="199" t="s">
        <v>21</v>
      </c>
      <c r="N99" s="200" t="s">
        <v>42</v>
      </c>
      <c r="O99" s="41"/>
      <c r="P99" s="201">
        <f t="shared" si="11"/>
        <v>0</v>
      </c>
      <c r="Q99" s="201">
        <v>0</v>
      </c>
      <c r="R99" s="201">
        <f t="shared" si="12"/>
        <v>0</v>
      </c>
      <c r="S99" s="201">
        <v>0</v>
      </c>
      <c r="T99" s="202">
        <f t="shared" si="13"/>
        <v>0</v>
      </c>
      <c r="AR99" s="23" t="s">
        <v>125</v>
      </c>
      <c r="AT99" s="23" t="s">
        <v>122</v>
      </c>
      <c r="AU99" s="23" t="s">
        <v>81</v>
      </c>
      <c r="AY99" s="23" t="s">
        <v>120</v>
      </c>
      <c r="BE99" s="203">
        <f t="shared" si="14"/>
        <v>0</v>
      </c>
      <c r="BF99" s="203">
        <f t="shared" si="15"/>
        <v>0</v>
      </c>
      <c r="BG99" s="203">
        <f t="shared" si="16"/>
        <v>0</v>
      </c>
      <c r="BH99" s="203">
        <f t="shared" si="17"/>
        <v>0</v>
      </c>
      <c r="BI99" s="203">
        <f t="shared" si="18"/>
        <v>0</v>
      </c>
      <c r="BJ99" s="23" t="s">
        <v>79</v>
      </c>
      <c r="BK99" s="203">
        <f t="shared" si="19"/>
        <v>0</v>
      </c>
      <c r="BL99" s="23" t="s">
        <v>126</v>
      </c>
      <c r="BM99" s="23" t="s">
        <v>179</v>
      </c>
    </row>
    <row r="100" spans="2:65" s="1" customFormat="1" ht="16.5" customHeight="1">
      <c r="B100" s="40"/>
      <c r="C100" s="191" t="s">
        <v>10</v>
      </c>
      <c r="D100" s="191" t="s">
        <v>122</v>
      </c>
      <c r="E100" s="192" t="s">
        <v>180</v>
      </c>
      <c r="F100" s="193" t="s">
        <v>181</v>
      </c>
      <c r="G100" s="194" t="s">
        <v>124</v>
      </c>
      <c r="H100" s="195">
        <v>1</v>
      </c>
      <c r="I100" s="196"/>
      <c r="J100" s="197">
        <f t="shared" si="10"/>
        <v>0</v>
      </c>
      <c r="K100" s="193" t="s">
        <v>21</v>
      </c>
      <c r="L100" s="198"/>
      <c r="M100" s="199" t="s">
        <v>21</v>
      </c>
      <c r="N100" s="200" t="s">
        <v>42</v>
      </c>
      <c r="O100" s="41"/>
      <c r="P100" s="201">
        <f t="shared" si="11"/>
        <v>0</v>
      </c>
      <c r="Q100" s="201">
        <v>0</v>
      </c>
      <c r="R100" s="201">
        <f t="shared" si="12"/>
        <v>0</v>
      </c>
      <c r="S100" s="201">
        <v>0</v>
      </c>
      <c r="T100" s="202">
        <f t="shared" si="13"/>
        <v>0</v>
      </c>
      <c r="AR100" s="23" t="s">
        <v>125</v>
      </c>
      <c r="AT100" s="23" t="s">
        <v>122</v>
      </c>
      <c r="AU100" s="23" t="s">
        <v>81</v>
      </c>
      <c r="AY100" s="23" t="s">
        <v>120</v>
      </c>
      <c r="BE100" s="203">
        <f t="shared" si="14"/>
        <v>0</v>
      </c>
      <c r="BF100" s="203">
        <f t="shared" si="15"/>
        <v>0</v>
      </c>
      <c r="BG100" s="203">
        <f t="shared" si="16"/>
        <v>0</v>
      </c>
      <c r="BH100" s="203">
        <f t="shared" si="17"/>
        <v>0</v>
      </c>
      <c r="BI100" s="203">
        <f t="shared" si="18"/>
        <v>0</v>
      </c>
      <c r="BJ100" s="23" t="s">
        <v>79</v>
      </c>
      <c r="BK100" s="203">
        <f t="shared" si="19"/>
        <v>0</v>
      </c>
      <c r="BL100" s="23" t="s">
        <v>126</v>
      </c>
      <c r="BM100" s="23" t="s">
        <v>182</v>
      </c>
    </row>
    <row r="101" spans="2:65" s="1" customFormat="1" ht="16.5" customHeight="1">
      <c r="B101" s="40"/>
      <c r="C101" s="191" t="s">
        <v>183</v>
      </c>
      <c r="D101" s="191" t="s">
        <v>122</v>
      </c>
      <c r="E101" s="192" t="s">
        <v>184</v>
      </c>
      <c r="F101" s="193" t="s">
        <v>185</v>
      </c>
      <c r="G101" s="194" t="s">
        <v>124</v>
      </c>
      <c r="H101" s="195">
        <v>1</v>
      </c>
      <c r="I101" s="196"/>
      <c r="J101" s="197">
        <f t="shared" si="10"/>
        <v>0</v>
      </c>
      <c r="K101" s="193" t="s">
        <v>21</v>
      </c>
      <c r="L101" s="198"/>
      <c r="M101" s="199" t="s">
        <v>21</v>
      </c>
      <c r="N101" s="200" t="s">
        <v>42</v>
      </c>
      <c r="O101" s="41"/>
      <c r="P101" s="201">
        <f t="shared" si="11"/>
        <v>0</v>
      </c>
      <c r="Q101" s="201">
        <v>0</v>
      </c>
      <c r="R101" s="201">
        <f t="shared" si="12"/>
        <v>0</v>
      </c>
      <c r="S101" s="201">
        <v>0</v>
      </c>
      <c r="T101" s="202">
        <f t="shared" si="13"/>
        <v>0</v>
      </c>
      <c r="AR101" s="23" t="s">
        <v>125</v>
      </c>
      <c r="AT101" s="23" t="s">
        <v>122</v>
      </c>
      <c r="AU101" s="23" t="s">
        <v>81</v>
      </c>
      <c r="AY101" s="23" t="s">
        <v>120</v>
      </c>
      <c r="BE101" s="203">
        <f t="shared" si="14"/>
        <v>0</v>
      </c>
      <c r="BF101" s="203">
        <f t="shared" si="15"/>
        <v>0</v>
      </c>
      <c r="BG101" s="203">
        <f t="shared" si="16"/>
        <v>0</v>
      </c>
      <c r="BH101" s="203">
        <f t="shared" si="17"/>
        <v>0</v>
      </c>
      <c r="BI101" s="203">
        <f t="shared" si="18"/>
        <v>0</v>
      </c>
      <c r="BJ101" s="23" t="s">
        <v>79</v>
      </c>
      <c r="BK101" s="203">
        <f t="shared" si="19"/>
        <v>0</v>
      </c>
      <c r="BL101" s="23" t="s">
        <v>126</v>
      </c>
      <c r="BM101" s="23" t="s">
        <v>186</v>
      </c>
    </row>
    <row r="102" spans="2:65" s="1" customFormat="1" ht="16.5" customHeight="1">
      <c r="B102" s="40"/>
      <c r="C102" s="191" t="s">
        <v>187</v>
      </c>
      <c r="D102" s="191" t="s">
        <v>122</v>
      </c>
      <c r="E102" s="192" t="s">
        <v>188</v>
      </c>
      <c r="F102" s="193" t="s">
        <v>189</v>
      </c>
      <c r="G102" s="194" t="s">
        <v>124</v>
      </c>
      <c r="H102" s="195">
        <v>1</v>
      </c>
      <c r="I102" s="196"/>
      <c r="J102" s="197">
        <f t="shared" si="10"/>
        <v>0</v>
      </c>
      <c r="K102" s="193" t="s">
        <v>21</v>
      </c>
      <c r="L102" s="198"/>
      <c r="M102" s="199" t="s">
        <v>21</v>
      </c>
      <c r="N102" s="200" t="s">
        <v>42</v>
      </c>
      <c r="O102" s="41"/>
      <c r="P102" s="201">
        <f t="shared" si="11"/>
        <v>0</v>
      </c>
      <c r="Q102" s="201">
        <v>0</v>
      </c>
      <c r="R102" s="201">
        <f t="shared" si="12"/>
        <v>0</v>
      </c>
      <c r="S102" s="201">
        <v>0</v>
      </c>
      <c r="T102" s="202">
        <f t="shared" si="13"/>
        <v>0</v>
      </c>
      <c r="AR102" s="23" t="s">
        <v>125</v>
      </c>
      <c r="AT102" s="23" t="s">
        <v>122</v>
      </c>
      <c r="AU102" s="23" t="s">
        <v>81</v>
      </c>
      <c r="AY102" s="23" t="s">
        <v>120</v>
      </c>
      <c r="BE102" s="203">
        <f t="shared" si="14"/>
        <v>0</v>
      </c>
      <c r="BF102" s="203">
        <f t="shared" si="15"/>
        <v>0</v>
      </c>
      <c r="BG102" s="203">
        <f t="shared" si="16"/>
        <v>0</v>
      </c>
      <c r="BH102" s="203">
        <f t="shared" si="17"/>
        <v>0</v>
      </c>
      <c r="BI102" s="203">
        <f t="shared" si="18"/>
        <v>0</v>
      </c>
      <c r="BJ102" s="23" t="s">
        <v>79</v>
      </c>
      <c r="BK102" s="203">
        <f t="shared" si="19"/>
        <v>0</v>
      </c>
      <c r="BL102" s="23" t="s">
        <v>126</v>
      </c>
      <c r="BM102" s="23" t="s">
        <v>190</v>
      </c>
    </row>
    <row r="103" spans="2:65" s="1" customFormat="1" ht="16.5" customHeight="1">
      <c r="B103" s="40"/>
      <c r="C103" s="191" t="s">
        <v>191</v>
      </c>
      <c r="D103" s="191" t="s">
        <v>122</v>
      </c>
      <c r="E103" s="192" t="s">
        <v>192</v>
      </c>
      <c r="F103" s="193" t="s">
        <v>193</v>
      </c>
      <c r="G103" s="194" t="s">
        <v>124</v>
      </c>
      <c r="H103" s="195">
        <v>1</v>
      </c>
      <c r="I103" s="196"/>
      <c r="J103" s="197">
        <f t="shared" si="10"/>
        <v>0</v>
      </c>
      <c r="K103" s="193" t="s">
        <v>21</v>
      </c>
      <c r="L103" s="198"/>
      <c r="M103" s="199" t="s">
        <v>21</v>
      </c>
      <c r="N103" s="200" t="s">
        <v>42</v>
      </c>
      <c r="O103" s="41"/>
      <c r="P103" s="201">
        <f t="shared" si="11"/>
        <v>0</v>
      </c>
      <c r="Q103" s="201">
        <v>0</v>
      </c>
      <c r="R103" s="201">
        <f t="shared" si="12"/>
        <v>0</v>
      </c>
      <c r="S103" s="201">
        <v>0</v>
      </c>
      <c r="T103" s="202">
        <f t="shared" si="13"/>
        <v>0</v>
      </c>
      <c r="AR103" s="23" t="s">
        <v>125</v>
      </c>
      <c r="AT103" s="23" t="s">
        <v>122</v>
      </c>
      <c r="AU103" s="23" t="s">
        <v>81</v>
      </c>
      <c r="AY103" s="23" t="s">
        <v>120</v>
      </c>
      <c r="BE103" s="203">
        <f t="shared" si="14"/>
        <v>0</v>
      </c>
      <c r="BF103" s="203">
        <f t="shared" si="15"/>
        <v>0</v>
      </c>
      <c r="BG103" s="203">
        <f t="shared" si="16"/>
        <v>0</v>
      </c>
      <c r="BH103" s="203">
        <f t="shared" si="17"/>
        <v>0</v>
      </c>
      <c r="BI103" s="203">
        <f t="shared" si="18"/>
        <v>0</v>
      </c>
      <c r="BJ103" s="23" t="s">
        <v>79</v>
      </c>
      <c r="BK103" s="203">
        <f t="shared" si="19"/>
        <v>0</v>
      </c>
      <c r="BL103" s="23" t="s">
        <v>126</v>
      </c>
      <c r="BM103" s="23" t="s">
        <v>194</v>
      </c>
    </row>
    <row r="104" spans="2:65" s="1" customFormat="1" ht="16.5" customHeight="1">
      <c r="B104" s="40"/>
      <c r="C104" s="191" t="s">
        <v>195</v>
      </c>
      <c r="D104" s="191" t="s">
        <v>122</v>
      </c>
      <c r="E104" s="192" t="s">
        <v>196</v>
      </c>
      <c r="F104" s="193" t="s">
        <v>197</v>
      </c>
      <c r="G104" s="194" t="s">
        <v>124</v>
      </c>
      <c r="H104" s="195">
        <v>1</v>
      </c>
      <c r="I104" s="196"/>
      <c r="J104" s="197">
        <f t="shared" si="10"/>
        <v>0</v>
      </c>
      <c r="K104" s="193" t="s">
        <v>21</v>
      </c>
      <c r="L104" s="198"/>
      <c r="M104" s="199" t="s">
        <v>21</v>
      </c>
      <c r="N104" s="200" t="s">
        <v>42</v>
      </c>
      <c r="O104" s="41"/>
      <c r="P104" s="201">
        <f t="shared" si="11"/>
        <v>0</v>
      </c>
      <c r="Q104" s="201">
        <v>0</v>
      </c>
      <c r="R104" s="201">
        <f t="shared" si="12"/>
        <v>0</v>
      </c>
      <c r="S104" s="201">
        <v>0</v>
      </c>
      <c r="T104" s="202">
        <f t="shared" si="13"/>
        <v>0</v>
      </c>
      <c r="AR104" s="23" t="s">
        <v>125</v>
      </c>
      <c r="AT104" s="23" t="s">
        <v>122</v>
      </c>
      <c r="AU104" s="23" t="s">
        <v>81</v>
      </c>
      <c r="AY104" s="23" t="s">
        <v>120</v>
      </c>
      <c r="BE104" s="203">
        <f t="shared" si="14"/>
        <v>0</v>
      </c>
      <c r="BF104" s="203">
        <f t="shared" si="15"/>
        <v>0</v>
      </c>
      <c r="BG104" s="203">
        <f t="shared" si="16"/>
        <v>0</v>
      </c>
      <c r="BH104" s="203">
        <f t="shared" si="17"/>
        <v>0</v>
      </c>
      <c r="BI104" s="203">
        <f t="shared" si="18"/>
        <v>0</v>
      </c>
      <c r="BJ104" s="23" t="s">
        <v>79</v>
      </c>
      <c r="BK104" s="203">
        <f t="shared" si="19"/>
        <v>0</v>
      </c>
      <c r="BL104" s="23" t="s">
        <v>126</v>
      </c>
      <c r="BM104" s="23" t="s">
        <v>198</v>
      </c>
    </row>
    <row r="105" spans="2:65" s="1" customFormat="1" ht="16.5" customHeight="1">
      <c r="B105" s="40"/>
      <c r="C105" s="191" t="s">
        <v>199</v>
      </c>
      <c r="D105" s="191" t="s">
        <v>122</v>
      </c>
      <c r="E105" s="192" t="s">
        <v>200</v>
      </c>
      <c r="F105" s="193" t="s">
        <v>201</v>
      </c>
      <c r="G105" s="194" t="s">
        <v>124</v>
      </c>
      <c r="H105" s="195">
        <v>1</v>
      </c>
      <c r="I105" s="196"/>
      <c r="J105" s="197">
        <f t="shared" si="10"/>
        <v>0</v>
      </c>
      <c r="K105" s="193" t="s">
        <v>21</v>
      </c>
      <c r="L105" s="198"/>
      <c r="M105" s="199" t="s">
        <v>21</v>
      </c>
      <c r="N105" s="200" t="s">
        <v>42</v>
      </c>
      <c r="O105" s="41"/>
      <c r="P105" s="201">
        <f t="shared" si="11"/>
        <v>0</v>
      </c>
      <c r="Q105" s="201">
        <v>0</v>
      </c>
      <c r="R105" s="201">
        <f t="shared" si="12"/>
        <v>0</v>
      </c>
      <c r="S105" s="201">
        <v>0</v>
      </c>
      <c r="T105" s="202">
        <f t="shared" si="13"/>
        <v>0</v>
      </c>
      <c r="AR105" s="23" t="s">
        <v>125</v>
      </c>
      <c r="AT105" s="23" t="s">
        <v>122</v>
      </c>
      <c r="AU105" s="23" t="s">
        <v>81</v>
      </c>
      <c r="AY105" s="23" t="s">
        <v>120</v>
      </c>
      <c r="BE105" s="203">
        <f t="shared" si="14"/>
        <v>0</v>
      </c>
      <c r="BF105" s="203">
        <f t="shared" si="15"/>
        <v>0</v>
      </c>
      <c r="BG105" s="203">
        <f t="shared" si="16"/>
        <v>0</v>
      </c>
      <c r="BH105" s="203">
        <f t="shared" si="17"/>
        <v>0</v>
      </c>
      <c r="BI105" s="203">
        <f t="shared" si="18"/>
        <v>0</v>
      </c>
      <c r="BJ105" s="23" t="s">
        <v>79</v>
      </c>
      <c r="BK105" s="203">
        <f t="shared" si="19"/>
        <v>0</v>
      </c>
      <c r="BL105" s="23" t="s">
        <v>126</v>
      </c>
      <c r="BM105" s="23" t="s">
        <v>202</v>
      </c>
    </row>
    <row r="106" spans="2:65" s="1" customFormat="1" ht="25.5" customHeight="1">
      <c r="B106" s="40"/>
      <c r="C106" s="237" t="s">
        <v>9</v>
      </c>
      <c r="D106" s="237" t="s">
        <v>203</v>
      </c>
      <c r="E106" s="238" t="s">
        <v>204</v>
      </c>
      <c r="F106" s="239" t="s">
        <v>205</v>
      </c>
      <c r="G106" s="240" t="s">
        <v>206</v>
      </c>
      <c r="H106" s="241">
        <v>195</v>
      </c>
      <c r="I106" s="242"/>
      <c r="J106" s="243">
        <f t="shared" si="10"/>
        <v>0</v>
      </c>
      <c r="K106" s="239" t="s">
        <v>207</v>
      </c>
      <c r="L106" s="60"/>
      <c r="M106" s="244" t="s">
        <v>21</v>
      </c>
      <c r="N106" s="245" t="s">
        <v>42</v>
      </c>
      <c r="O106" s="41"/>
      <c r="P106" s="201">
        <f t="shared" si="11"/>
        <v>0</v>
      </c>
      <c r="Q106" s="201">
        <v>2.9999999999999997E-4</v>
      </c>
      <c r="R106" s="201">
        <f t="shared" si="12"/>
        <v>5.8499999999999996E-2</v>
      </c>
      <c r="S106" s="201">
        <v>0</v>
      </c>
      <c r="T106" s="202">
        <f t="shared" si="13"/>
        <v>0</v>
      </c>
      <c r="AR106" s="23" t="s">
        <v>126</v>
      </c>
      <c r="AT106" s="23" t="s">
        <v>203</v>
      </c>
      <c r="AU106" s="23" t="s">
        <v>81</v>
      </c>
      <c r="AY106" s="23" t="s">
        <v>120</v>
      </c>
      <c r="BE106" s="203">
        <f t="shared" si="14"/>
        <v>0</v>
      </c>
      <c r="BF106" s="203">
        <f t="shared" si="15"/>
        <v>0</v>
      </c>
      <c r="BG106" s="203">
        <f t="shared" si="16"/>
        <v>0</v>
      </c>
      <c r="BH106" s="203">
        <f t="shared" si="17"/>
        <v>0</v>
      </c>
      <c r="BI106" s="203">
        <f t="shared" si="18"/>
        <v>0</v>
      </c>
      <c r="BJ106" s="23" t="s">
        <v>79</v>
      </c>
      <c r="BK106" s="203">
        <f t="shared" si="19"/>
        <v>0</v>
      </c>
      <c r="BL106" s="23" t="s">
        <v>126</v>
      </c>
      <c r="BM106" s="23" t="s">
        <v>208</v>
      </c>
    </row>
    <row r="107" spans="2:65" s="11" customFormat="1" ht="13.5">
      <c r="B107" s="204"/>
      <c r="C107" s="205"/>
      <c r="D107" s="206" t="s">
        <v>160</v>
      </c>
      <c r="E107" s="207" t="s">
        <v>21</v>
      </c>
      <c r="F107" s="208" t="s">
        <v>209</v>
      </c>
      <c r="G107" s="205"/>
      <c r="H107" s="207" t="s">
        <v>21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160</v>
      </c>
      <c r="AU107" s="214" t="s">
        <v>81</v>
      </c>
      <c r="AV107" s="11" t="s">
        <v>79</v>
      </c>
      <c r="AW107" s="11" t="s">
        <v>35</v>
      </c>
      <c r="AX107" s="11" t="s">
        <v>71</v>
      </c>
      <c r="AY107" s="214" t="s">
        <v>120</v>
      </c>
    </row>
    <row r="108" spans="2:65" s="12" customFormat="1" ht="13.5">
      <c r="B108" s="215"/>
      <c r="C108" s="216"/>
      <c r="D108" s="206" t="s">
        <v>160</v>
      </c>
      <c r="E108" s="217" t="s">
        <v>21</v>
      </c>
      <c r="F108" s="218" t="s">
        <v>210</v>
      </c>
      <c r="G108" s="216"/>
      <c r="H108" s="219">
        <v>195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160</v>
      </c>
      <c r="AU108" s="225" t="s">
        <v>81</v>
      </c>
      <c r="AV108" s="12" t="s">
        <v>81</v>
      </c>
      <c r="AW108" s="12" t="s">
        <v>35</v>
      </c>
      <c r="AX108" s="12" t="s">
        <v>79</v>
      </c>
      <c r="AY108" s="225" t="s">
        <v>120</v>
      </c>
    </row>
    <row r="109" spans="2:65" s="1" customFormat="1" ht="25.5" customHeight="1">
      <c r="B109" s="40"/>
      <c r="C109" s="237" t="s">
        <v>211</v>
      </c>
      <c r="D109" s="237" t="s">
        <v>203</v>
      </c>
      <c r="E109" s="238" t="s">
        <v>212</v>
      </c>
      <c r="F109" s="239" t="s">
        <v>213</v>
      </c>
      <c r="G109" s="240" t="s">
        <v>206</v>
      </c>
      <c r="H109" s="241">
        <v>195</v>
      </c>
      <c r="I109" s="242"/>
      <c r="J109" s="243">
        <f>ROUND(I109*H109,2)</f>
        <v>0</v>
      </c>
      <c r="K109" s="239" t="s">
        <v>207</v>
      </c>
      <c r="L109" s="60"/>
      <c r="M109" s="244" t="s">
        <v>21</v>
      </c>
      <c r="N109" s="245" t="s">
        <v>42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126</v>
      </c>
      <c r="AT109" s="23" t="s">
        <v>203</v>
      </c>
      <c r="AU109" s="23" t="s">
        <v>81</v>
      </c>
      <c r="AY109" s="23" t="s">
        <v>120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79</v>
      </c>
      <c r="BK109" s="203">
        <f>ROUND(I109*H109,2)</f>
        <v>0</v>
      </c>
      <c r="BL109" s="23" t="s">
        <v>126</v>
      </c>
      <c r="BM109" s="23" t="s">
        <v>214</v>
      </c>
    </row>
    <row r="110" spans="2:65" s="12" customFormat="1" ht="13.5">
      <c r="B110" s="215"/>
      <c r="C110" s="216"/>
      <c r="D110" s="206" t="s">
        <v>160</v>
      </c>
      <c r="E110" s="217" t="s">
        <v>21</v>
      </c>
      <c r="F110" s="218" t="s">
        <v>210</v>
      </c>
      <c r="G110" s="216"/>
      <c r="H110" s="219">
        <v>195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160</v>
      </c>
      <c r="AU110" s="225" t="s">
        <v>81</v>
      </c>
      <c r="AV110" s="12" t="s">
        <v>81</v>
      </c>
      <c r="AW110" s="12" t="s">
        <v>35</v>
      </c>
      <c r="AX110" s="12" t="s">
        <v>79</v>
      </c>
      <c r="AY110" s="225" t="s">
        <v>120</v>
      </c>
    </row>
    <row r="111" spans="2:65" s="1" customFormat="1" ht="16.5" customHeight="1">
      <c r="B111" s="40"/>
      <c r="C111" s="237" t="s">
        <v>215</v>
      </c>
      <c r="D111" s="237" t="s">
        <v>203</v>
      </c>
      <c r="E111" s="238" t="s">
        <v>216</v>
      </c>
      <c r="F111" s="239" t="s">
        <v>217</v>
      </c>
      <c r="G111" s="240" t="s">
        <v>124</v>
      </c>
      <c r="H111" s="241">
        <v>1</v>
      </c>
      <c r="I111" s="242"/>
      <c r="J111" s="243">
        <f>ROUND(I111*H111,2)</f>
        <v>0</v>
      </c>
      <c r="K111" s="239" t="s">
        <v>21</v>
      </c>
      <c r="L111" s="60"/>
      <c r="M111" s="244" t="s">
        <v>21</v>
      </c>
      <c r="N111" s="246" t="s">
        <v>42</v>
      </c>
      <c r="O111" s="247"/>
      <c r="P111" s="248">
        <f>O111*H111</f>
        <v>0</v>
      </c>
      <c r="Q111" s="248">
        <v>0</v>
      </c>
      <c r="R111" s="248">
        <f>Q111*H111</f>
        <v>0</v>
      </c>
      <c r="S111" s="248">
        <v>0</v>
      </c>
      <c r="T111" s="249">
        <f>S111*H111</f>
        <v>0</v>
      </c>
      <c r="AR111" s="23" t="s">
        <v>126</v>
      </c>
      <c r="AT111" s="23" t="s">
        <v>203</v>
      </c>
      <c r="AU111" s="23" t="s">
        <v>81</v>
      </c>
      <c r="AY111" s="23" t="s">
        <v>120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79</v>
      </c>
      <c r="BK111" s="203">
        <f>ROUND(I111*H111,2)</f>
        <v>0</v>
      </c>
      <c r="BL111" s="23" t="s">
        <v>126</v>
      </c>
      <c r="BM111" s="23" t="s">
        <v>218</v>
      </c>
    </row>
    <row r="112" spans="2:65" s="1" customFormat="1" ht="6.95" customHeight="1">
      <c r="B112" s="55"/>
      <c r="C112" s="56"/>
      <c r="D112" s="56"/>
      <c r="E112" s="56"/>
      <c r="F112" s="56"/>
      <c r="G112" s="56"/>
      <c r="H112" s="56"/>
      <c r="I112" s="138"/>
      <c r="J112" s="56"/>
      <c r="K112" s="56"/>
      <c r="L112" s="60"/>
    </row>
  </sheetData>
  <sheetProtection algorithmName="SHA-512" hashValue="dW3tLSbi01BUxy4aKtlTnrvRgCdjt9iyi0O0T28rtw+iA7dySm6oFLI/yFIUOMCTtdtsrRmyJpQC4HLXFLMMiw==" saltValue="H3UZLM75e6Q//+hUtCacDXHrNSUgm56k1oI7hkVy3KyDBGH1VxbaoaoQJJG54pwF0fKo7UWda40wHqICrpPXAQ==" spinCount="100000" sheet="1" objects="1" scenarios="1" formatColumns="0" formatRows="0" autoFilter="0"/>
  <autoFilter ref="C77:K11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55"/>
  <sheetViews>
    <sheetView showGridLines="0" workbookViewId="0">
      <pane ySplit="1" topLeftCell="A43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88</v>
      </c>
      <c r="G1" s="379" t="s">
        <v>89</v>
      </c>
      <c r="H1" s="379"/>
      <c r="I1" s="114"/>
      <c r="J1" s="113" t="s">
        <v>90</v>
      </c>
      <c r="K1" s="112" t="s">
        <v>91</v>
      </c>
      <c r="L1" s="113" t="s">
        <v>92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84</v>
      </c>
      <c r="AZ2" s="250" t="s">
        <v>219</v>
      </c>
      <c r="BA2" s="250" t="s">
        <v>219</v>
      </c>
      <c r="BB2" s="250" t="s">
        <v>220</v>
      </c>
      <c r="BC2" s="250" t="s">
        <v>221</v>
      </c>
      <c r="BD2" s="250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50" t="s">
        <v>222</v>
      </c>
      <c r="BA3" s="250" t="s">
        <v>222</v>
      </c>
      <c r="BB3" s="250" t="s">
        <v>220</v>
      </c>
      <c r="BC3" s="250" t="s">
        <v>223</v>
      </c>
      <c r="BD3" s="250" t="s">
        <v>81</v>
      </c>
    </row>
    <row r="4" spans="1:70" ht="36.950000000000003" customHeight="1">
      <c r="B4" s="27"/>
      <c r="C4" s="28"/>
      <c r="D4" s="29" t="s">
        <v>93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50" t="s">
        <v>224</v>
      </c>
      <c r="BA4" s="250" t="s">
        <v>224</v>
      </c>
      <c r="BB4" s="250" t="s">
        <v>206</v>
      </c>
      <c r="BC4" s="250" t="s">
        <v>225</v>
      </c>
      <c r="BD4" s="250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50" t="s">
        <v>226</v>
      </c>
      <c r="BA5" s="250" t="s">
        <v>226</v>
      </c>
      <c r="BB5" s="250" t="s">
        <v>220</v>
      </c>
      <c r="BC5" s="250" t="s">
        <v>227</v>
      </c>
      <c r="BD5" s="250" t="s">
        <v>81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50" t="s">
        <v>228</v>
      </c>
      <c r="BA6" s="250" t="s">
        <v>228</v>
      </c>
      <c r="BB6" s="250" t="s">
        <v>220</v>
      </c>
      <c r="BC6" s="250" t="s">
        <v>229</v>
      </c>
      <c r="BD6" s="250" t="s">
        <v>81</v>
      </c>
    </row>
    <row r="7" spans="1:70" ht="16.5" customHeight="1">
      <c r="B7" s="27"/>
      <c r="C7" s="28"/>
      <c r="D7" s="28"/>
      <c r="E7" s="371" t="str">
        <f>'Rekapitulace stavby'!K6</f>
        <v>Rekonstrukce ul. Dr. Lukášové, Ostrava-Hrabůvka</v>
      </c>
      <c r="F7" s="372"/>
      <c r="G7" s="372"/>
      <c r="H7" s="372"/>
      <c r="I7" s="116"/>
      <c r="J7" s="28"/>
      <c r="K7" s="30"/>
      <c r="AZ7" s="250" t="s">
        <v>230</v>
      </c>
      <c r="BA7" s="250" t="s">
        <v>230</v>
      </c>
      <c r="BB7" s="250" t="s">
        <v>220</v>
      </c>
      <c r="BC7" s="250" t="s">
        <v>231</v>
      </c>
      <c r="BD7" s="250" t="s">
        <v>81</v>
      </c>
    </row>
    <row r="8" spans="1:70" s="1" customFormat="1">
      <c r="B8" s="40"/>
      <c r="C8" s="41"/>
      <c r="D8" s="36" t="s">
        <v>94</v>
      </c>
      <c r="E8" s="41"/>
      <c r="F8" s="41"/>
      <c r="G8" s="41"/>
      <c r="H8" s="41"/>
      <c r="I8" s="117"/>
      <c r="J8" s="41"/>
      <c r="K8" s="44"/>
      <c r="AZ8" s="250" t="s">
        <v>232</v>
      </c>
      <c r="BA8" s="250" t="s">
        <v>232</v>
      </c>
      <c r="BB8" s="250" t="s">
        <v>220</v>
      </c>
      <c r="BC8" s="250" t="s">
        <v>233</v>
      </c>
      <c r="BD8" s="250" t="s">
        <v>81</v>
      </c>
    </row>
    <row r="9" spans="1:70" s="1" customFormat="1" ht="36.950000000000003" customHeight="1">
      <c r="B9" s="40"/>
      <c r="C9" s="41"/>
      <c r="D9" s="41"/>
      <c r="E9" s="373" t="s">
        <v>234</v>
      </c>
      <c r="F9" s="374"/>
      <c r="G9" s="374"/>
      <c r="H9" s="374"/>
      <c r="I9" s="117"/>
      <c r="J9" s="41"/>
      <c r="K9" s="44"/>
      <c r="AZ9" s="250" t="s">
        <v>235</v>
      </c>
      <c r="BA9" s="250" t="s">
        <v>235</v>
      </c>
      <c r="BB9" s="250" t="s">
        <v>236</v>
      </c>
      <c r="BC9" s="250" t="s">
        <v>237</v>
      </c>
      <c r="BD9" s="250" t="s">
        <v>81</v>
      </c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50" t="s">
        <v>238</v>
      </c>
      <c r="BA10" s="250" t="s">
        <v>238</v>
      </c>
      <c r="BB10" s="250" t="s">
        <v>220</v>
      </c>
      <c r="BC10" s="250" t="s">
        <v>239</v>
      </c>
      <c r="BD10" s="250" t="s">
        <v>81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50" t="s">
        <v>240</v>
      </c>
      <c r="BA11" s="250" t="s">
        <v>240</v>
      </c>
      <c r="BB11" s="250" t="s">
        <v>220</v>
      </c>
      <c r="BC11" s="250" t="s">
        <v>241</v>
      </c>
      <c r="BD11" s="250" t="s">
        <v>81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16. 11. 2018</v>
      </c>
      <c r="K12" s="44"/>
      <c r="AZ12" s="250" t="s">
        <v>242</v>
      </c>
      <c r="BA12" s="250" t="s">
        <v>242</v>
      </c>
      <c r="BB12" s="250" t="s">
        <v>236</v>
      </c>
      <c r="BC12" s="250" t="s">
        <v>243</v>
      </c>
      <c r="BD12" s="250" t="s">
        <v>81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  <c r="AZ13" s="250" t="s">
        <v>244</v>
      </c>
      <c r="BA13" s="250" t="s">
        <v>244</v>
      </c>
      <c r="BB13" s="250" t="s">
        <v>236</v>
      </c>
      <c r="BC13" s="250" t="s">
        <v>245</v>
      </c>
      <c r="BD13" s="250" t="s">
        <v>81</v>
      </c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  <c r="AZ14" s="250" t="s">
        <v>246</v>
      </c>
      <c r="BA14" s="250" t="s">
        <v>246</v>
      </c>
      <c r="BB14" s="250" t="s">
        <v>236</v>
      </c>
      <c r="BC14" s="250" t="s">
        <v>247</v>
      </c>
      <c r="BD14" s="250" t="s">
        <v>81</v>
      </c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  <c r="AZ15" s="250" t="s">
        <v>248</v>
      </c>
      <c r="BA15" s="250" t="s">
        <v>248</v>
      </c>
      <c r="BB15" s="250" t="s">
        <v>206</v>
      </c>
      <c r="BC15" s="250" t="s">
        <v>249</v>
      </c>
      <c r="BD15" s="250" t="s">
        <v>81</v>
      </c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  <c r="AZ16" s="250" t="s">
        <v>250</v>
      </c>
      <c r="BA16" s="250" t="s">
        <v>250</v>
      </c>
      <c r="BB16" s="250" t="s">
        <v>206</v>
      </c>
      <c r="BC16" s="250" t="s">
        <v>155</v>
      </c>
      <c r="BD16" s="250" t="s">
        <v>81</v>
      </c>
    </row>
    <row r="17" spans="2:56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  <c r="AZ17" s="250" t="s">
        <v>251</v>
      </c>
      <c r="BA17" s="250" t="s">
        <v>251</v>
      </c>
      <c r="BB17" s="250" t="s">
        <v>206</v>
      </c>
      <c r="BC17" s="250" t="s">
        <v>252</v>
      </c>
      <c r="BD17" s="250" t="s">
        <v>81</v>
      </c>
    </row>
    <row r="18" spans="2:56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  <c r="AZ18" s="250" t="s">
        <v>253</v>
      </c>
      <c r="BA18" s="250" t="s">
        <v>253</v>
      </c>
      <c r="BB18" s="250" t="s">
        <v>206</v>
      </c>
      <c r="BC18" s="250" t="s">
        <v>254</v>
      </c>
      <c r="BD18" s="250" t="s">
        <v>81</v>
      </c>
    </row>
    <row r="19" spans="2:56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  <c r="AZ19" s="250" t="s">
        <v>255</v>
      </c>
      <c r="BA19" s="250" t="s">
        <v>255</v>
      </c>
      <c r="BB19" s="250" t="s">
        <v>158</v>
      </c>
      <c r="BC19" s="250" t="s">
        <v>126</v>
      </c>
      <c r="BD19" s="250" t="s">
        <v>81</v>
      </c>
    </row>
    <row r="20" spans="2:56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  <c r="AZ20" s="250" t="s">
        <v>256</v>
      </c>
      <c r="BA20" s="250" t="s">
        <v>256</v>
      </c>
      <c r="BB20" s="250" t="s">
        <v>206</v>
      </c>
      <c r="BC20" s="250" t="s">
        <v>257</v>
      </c>
      <c r="BD20" s="250" t="s">
        <v>81</v>
      </c>
    </row>
    <row r="21" spans="2:56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  <c r="AZ21" s="250" t="s">
        <v>258</v>
      </c>
      <c r="BA21" s="250" t="s">
        <v>258</v>
      </c>
      <c r="BB21" s="250" t="s">
        <v>206</v>
      </c>
      <c r="BC21" s="250" t="s">
        <v>259</v>
      </c>
      <c r="BD21" s="250" t="s">
        <v>81</v>
      </c>
    </row>
    <row r="22" spans="2:56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  <c r="AZ22" s="250" t="s">
        <v>260</v>
      </c>
      <c r="BA22" s="250" t="s">
        <v>260</v>
      </c>
      <c r="BB22" s="250" t="s">
        <v>236</v>
      </c>
      <c r="BC22" s="250" t="s">
        <v>261</v>
      </c>
      <c r="BD22" s="250" t="s">
        <v>81</v>
      </c>
    </row>
    <row r="23" spans="2:56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  <c r="AZ23" s="250" t="s">
        <v>262</v>
      </c>
      <c r="BA23" s="250" t="s">
        <v>262</v>
      </c>
      <c r="BB23" s="250" t="s">
        <v>236</v>
      </c>
      <c r="BC23" s="250" t="s">
        <v>263</v>
      </c>
      <c r="BD23" s="250" t="s">
        <v>81</v>
      </c>
    </row>
    <row r="24" spans="2:56" s="6" customFormat="1" ht="16.5" customHeight="1">
      <c r="B24" s="120"/>
      <c r="C24" s="121"/>
      <c r="D24" s="121"/>
      <c r="E24" s="340" t="s">
        <v>21</v>
      </c>
      <c r="F24" s="340"/>
      <c r="G24" s="340"/>
      <c r="H24" s="340"/>
      <c r="I24" s="122"/>
      <c r="J24" s="121"/>
      <c r="K24" s="123"/>
      <c r="AZ24" s="251" t="s">
        <v>264</v>
      </c>
      <c r="BA24" s="251" t="s">
        <v>264</v>
      </c>
      <c r="BB24" s="251" t="s">
        <v>236</v>
      </c>
      <c r="BC24" s="251" t="s">
        <v>265</v>
      </c>
      <c r="BD24" s="251" t="s">
        <v>81</v>
      </c>
    </row>
    <row r="25" spans="2:56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  <c r="AZ25" s="250" t="s">
        <v>266</v>
      </c>
      <c r="BA25" s="250" t="s">
        <v>266</v>
      </c>
      <c r="BB25" s="250" t="s">
        <v>21</v>
      </c>
      <c r="BC25" s="250" t="s">
        <v>267</v>
      </c>
      <c r="BD25" s="250" t="s">
        <v>81</v>
      </c>
    </row>
    <row r="26" spans="2:56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  <c r="AZ26" s="250" t="s">
        <v>268</v>
      </c>
      <c r="BA26" s="250" t="s">
        <v>268</v>
      </c>
      <c r="BB26" s="250" t="s">
        <v>220</v>
      </c>
      <c r="BC26" s="250" t="s">
        <v>269</v>
      </c>
      <c r="BD26" s="250" t="s">
        <v>81</v>
      </c>
    </row>
    <row r="27" spans="2:56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ROUND(J87,2)</f>
        <v>0</v>
      </c>
      <c r="K27" s="44"/>
      <c r="AZ27" s="250" t="s">
        <v>270</v>
      </c>
      <c r="BA27" s="250" t="s">
        <v>270</v>
      </c>
      <c r="BB27" s="250" t="s">
        <v>220</v>
      </c>
      <c r="BC27" s="250" t="s">
        <v>271</v>
      </c>
      <c r="BD27" s="250" t="s">
        <v>81</v>
      </c>
    </row>
    <row r="28" spans="2:56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  <c r="AZ28" s="250" t="s">
        <v>272</v>
      </c>
      <c r="BA28" s="250" t="s">
        <v>272</v>
      </c>
      <c r="BB28" s="250" t="s">
        <v>236</v>
      </c>
      <c r="BC28" s="250" t="s">
        <v>273</v>
      </c>
      <c r="BD28" s="250" t="s">
        <v>81</v>
      </c>
    </row>
    <row r="29" spans="2:56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  <c r="AZ29" s="250" t="s">
        <v>274</v>
      </c>
      <c r="BA29" s="250" t="s">
        <v>274</v>
      </c>
      <c r="BB29" s="250" t="s">
        <v>206</v>
      </c>
      <c r="BC29" s="250" t="s">
        <v>275</v>
      </c>
      <c r="BD29" s="250" t="s">
        <v>81</v>
      </c>
    </row>
    <row r="30" spans="2:56" s="1" customFormat="1" ht="14.45" customHeight="1">
      <c r="B30" s="40"/>
      <c r="C30" s="41"/>
      <c r="D30" s="48" t="s">
        <v>41</v>
      </c>
      <c r="E30" s="48" t="s">
        <v>42</v>
      </c>
      <c r="F30" s="129">
        <f>ROUND(SUM(BE87:BE454), 2)</f>
        <v>0</v>
      </c>
      <c r="G30" s="41"/>
      <c r="H30" s="41"/>
      <c r="I30" s="130">
        <v>0.21</v>
      </c>
      <c r="J30" s="129">
        <f>ROUND(ROUND((SUM(BE87:BE454)), 2)*I30, 2)</f>
        <v>0</v>
      </c>
      <c r="K30" s="44"/>
      <c r="AZ30" s="250" t="s">
        <v>276</v>
      </c>
      <c r="BA30" s="250" t="s">
        <v>276</v>
      </c>
      <c r="BB30" s="250" t="s">
        <v>220</v>
      </c>
      <c r="BC30" s="250" t="s">
        <v>277</v>
      </c>
      <c r="BD30" s="250" t="s">
        <v>81</v>
      </c>
    </row>
    <row r="31" spans="2:56" s="1" customFormat="1" ht="14.45" customHeight="1">
      <c r="B31" s="40"/>
      <c r="C31" s="41"/>
      <c r="D31" s="41"/>
      <c r="E31" s="48" t="s">
        <v>43</v>
      </c>
      <c r="F31" s="129">
        <f>ROUND(SUM(BF87:BF454), 2)</f>
        <v>0</v>
      </c>
      <c r="G31" s="41"/>
      <c r="H31" s="41"/>
      <c r="I31" s="130">
        <v>0.15</v>
      </c>
      <c r="J31" s="129">
        <f>ROUND(ROUND((SUM(BF87:BF454)), 2)*I31, 2)</f>
        <v>0</v>
      </c>
      <c r="K31" s="44"/>
      <c r="AZ31" s="250" t="s">
        <v>278</v>
      </c>
      <c r="BA31" s="250" t="s">
        <v>278</v>
      </c>
      <c r="BB31" s="250" t="s">
        <v>236</v>
      </c>
      <c r="BC31" s="250" t="s">
        <v>279</v>
      </c>
      <c r="BD31" s="250" t="s">
        <v>81</v>
      </c>
    </row>
    <row r="32" spans="2:56" s="1" customFormat="1" ht="14.45" hidden="1" customHeight="1">
      <c r="B32" s="40"/>
      <c r="C32" s="41"/>
      <c r="D32" s="41"/>
      <c r="E32" s="48" t="s">
        <v>44</v>
      </c>
      <c r="F32" s="129">
        <f>ROUND(SUM(BG87:BG454),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ROUND(SUM(BH87:BH454),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ROUND(SUM(BI87:BI454),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1" t="str">
        <f>E7</f>
        <v>Rekonstrukce ul. Dr. Lukášové, Ostrava-Hrabůvka</v>
      </c>
      <c r="F45" s="372"/>
      <c r="G45" s="372"/>
      <c r="H45" s="372"/>
      <c r="I45" s="117"/>
      <c r="J45" s="41"/>
      <c r="K45" s="44"/>
    </row>
    <row r="46" spans="2:11" s="1" customFormat="1" ht="14.45" customHeight="1">
      <c r="B46" s="40"/>
      <c r="C46" s="36" t="s">
        <v>94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3" t="str">
        <f>E9</f>
        <v>001 - SO 101 ZPEVNĚNÉ PLOCHY</v>
      </c>
      <c r="F47" s="374"/>
      <c r="G47" s="374"/>
      <c r="H47" s="37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ul. Dr. Lukášové</v>
      </c>
      <c r="G49" s="41"/>
      <c r="H49" s="41"/>
      <c r="I49" s="118" t="s">
        <v>25</v>
      </c>
      <c r="J49" s="119" t="str">
        <f>IF(J12="","",J12)</f>
        <v>16. 11. 2018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40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97</v>
      </c>
      <c r="D54" s="131"/>
      <c r="E54" s="131"/>
      <c r="F54" s="131"/>
      <c r="G54" s="131"/>
      <c r="H54" s="131"/>
      <c r="I54" s="144"/>
      <c r="J54" s="145" t="s">
        <v>98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99</v>
      </c>
      <c r="D56" s="41"/>
      <c r="E56" s="41"/>
      <c r="F56" s="41"/>
      <c r="G56" s="41"/>
      <c r="H56" s="41"/>
      <c r="I56" s="117"/>
      <c r="J56" s="127">
        <f>J87</f>
        <v>0</v>
      </c>
      <c r="K56" s="44"/>
      <c r="AU56" s="23" t="s">
        <v>100</v>
      </c>
    </row>
    <row r="57" spans="2:47" s="7" customFormat="1" ht="24.95" customHeight="1">
      <c r="B57" s="148"/>
      <c r="C57" s="149"/>
      <c r="D57" s="150" t="s">
        <v>101</v>
      </c>
      <c r="E57" s="151"/>
      <c r="F57" s="151"/>
      <c r="G57" s="151"/>
      <c r="H57" s="151"/>
      <c r="I57" s="152"/>
      <c r="J57" s="153">
        <f>J88</f>
        <v>0</v>
      </c>
      <c r="K57" s="154"/>
    </row>
    <row r="58" spans="2:47" s="8" customFormat="1" ht="19.899999999999999" customHeight="1">
      <c r="B58" s="155"/>
      <c r="C58" s="156"/>
      <c r="D58" s="157" t="s">
        <v>280</v>
      </c>
      <c r="E58" s="158"/>
      <c r="F58" s="158"/>
      <c r="G58" s="158"/>
      <c r="H58" s="158"/>
      <c r="I58" s="159"/>
      <c r="J58" s="160">
        <f>J89</f>
        <v>0</v>
      </c>
      <c r="K58" s="161"/>
    </row>
    <row r="59" spans="2:47" s="8" customFormat="1" ht="19.899999999999999" customHeight="1">
      <c r="B59" s="155"/>
      <c r="C59" s="156"/>
      <c r="D59" s="157" t="s">
        <v>281</v>
      </c>
      <c r="E59" s="158"/>
      <c r="F59" s="158"/>
      <c r="G59" s="158"/>
      <c r="H59" s="158"/>
      <c r="I59" s="159"/>
      <c r="J59" s="160">
        <f>J247</f>
        <v>0</v>
      </c>
      <c r="K59" s="161"/>
    </row>
    <row r="60" spans="2:47" s="8" customFormat="1" ht="19.899999999999999" customHeight="1">
      <c r="B60" s="155"/>
      <c r="C60" s="156"/>
      <c r="D60" s="157" t="s">
        <v>282</v>
      </c>
      <c r="E60" s="158"/>
      <c r="F60" s="158"/>
      <c r="G60" s="158"/>
      <c r="H60" s="158"/>
      <c r="I60" s="159"/>
      <c r="J60" s="160">
        <f>J263</f>
        <v>0</v>
      </c>
      <c r="K60" s="161"/>
    </row>
    <row r="61" spans="2:47" s="8" customFormat="1" ht="19.899999999999999" customHeight="1">
      <c r="B61" s="155"/>
      <c r="C61" s="156"/>
      <c r="D61" s="157" t="s">
        <v>283</v>
      </c>
      <c r="E61" s="158"/>
      <c r="F61" s="158"/>
      <c r="G61" s="158"/>
      <c r="H61" s="158"/>
      <c r="I61" s="159"/>
      <c r="J61" s="160">
        <f>J266</f>
        <v>0</v>
      </c>
      <c r="K61" s="161"/>
    </row>
    <row r="62" spans="2:47" s="8" customFormat="1" ht="19.899999999999999" customHeight="1">
      <c r="B62" s="155"/>
      <c r="C62" s="156"/>
      <c r="D62" s="157" t="s">
        <v>284</v>
      </c>
      <c r="E62" s="158"/>
      <c r="F62" s="158"/>
      <c r="G62" s="158"/>
      <c r="H62" s="158"/>
      <c r="I62" s="159"/>
      <c r="J62" s="160">
        <f>J313</f>
        <v>0</v>
      </c>
      <c r="K62" s="161"/>
    </row>
    <row r="63" spans="2:47" s="8" customFormat="1" ht="19.899999999999999" customHeight="1">
      <c r="B63" s="155"/>
      <c r="C63" s="156"/>
      <c r="D63" s="157" t="s">
        <v>285</v>
      </c>
      <c r="E63" s="158"/>
      <c r="F63" s="158"/>
      <c r="G63" s="158"/>
      <c r="H63" s="158"/>
      <c r="I63" s="159"/>
      <c r="J63" s="160">
        <f>J338</f>
        <v>0</v>
      </c>
      <c r="K63" s="161"/>
    </row>
    <row r="64" spans="2:47" s="8" customFormat="1" ht="19.899999999999999" customHeight="1">
      <c r="B64" s="155"/>
      <c r="C64" s="156"/>
      <c r="D64" s="157" t="s">
        <v>286</v>
      </c>
      <c r="E64" s="158"/>
      <c r="F64" s="158"/>
      <c r="G64" s="158"/>
      <c r="H64" s="158"/>
      <c r="I64" s="159"/>
      <c r="J64" s="160">
        <f>J420</f>
        <v>0</v>
      </c>
      <c r="K64" s="161"/>
    </row>
    <row r="65" spans="2:12" s="8" customFormat="1" ht="19.899999999999999" customHeight="1">
      <c r="B65" s="155"/>
      <c r="C65" s="156"/>
      <c r="D65" s="157" t="s">
        <v>287</v>
      </c>
      <c r="E65" s="158"/>
      <c r="F65" s="158"/>
      <c r="G65" s="158"/>
      <c r="H65" s="158"/>
      <c r="I65" s="159"/>
      <c r="J65" s="160">
        <f>J435</f>
        <v>0</v>
      </c>
      <c r="K65" s="161"/>
    </row>
    <row r="66" spans="2:12" s="7" customFormat="1" ht="24.95" customHeight="1">
      <c r="B66" s="148"/>
      <c r="C66" s="149"/>
      <c r="D66" s="150" t="s">
        <v>288</v>
      </c>
      <c r="E66" s="151"/>
      <c r="F66" s="151"/>
      <c r="G66" s="151"/>
      <c r="H66" s="151"/>
      <c r="I66" s="152"/>
      <c r="J66" s="153">
        <f>J437</f>
        <v>0</v>
      </c>
      <c r="K66" s="154"/>
    </row>
    <row r="67" spans="2:12" s="8" customFormat="1" ht="19.899999999999999" customHeight="1">
      <c r="B67" s="155"/>
      <c r="C67" s="156"/>
      <c r="D67" s="157" t="s">
        <v>289</v>
      </c>
      <c r="E67" s="158"/>
      <c r="F67" s="158"/>
      <c r="G67" s="158"/>
      <c r="H67" s="158"/>
      <c r="I67" s="159"/>
      <c r="J67" s="160">
        <f>J438</f>
        <v>0</v>
      </c>
      <c r="K67" s="161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7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8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41"/>
      <c r="J73" s="59"/>
      <c r="K73" s="59"/>
      <c r="L73" s="60"/>
    </row>
    <row r="74" spans="2:12" s="1" customFormat="1" ht="36.950000000000003" customHeight="1">
      <c r="B74" s="40"/>
      <c r="C74" s="61" t="s">
        <v>103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6.5" customHeight="1">
      <c r="B77" s="40"/>
      <c r="C77" s="62"/>
      <c r="D77" s="62"/>
      <c r="E77" s="376" t="str">
        <f>E7</f>
        <v>Rekonstrukce ul. Dr. Lukášové, Ostrava-Hrabůvka</v>
      </c>
      <c r="F77" s="377"/>
      <c r="G77" s="377"/>
      <c r="H77" s="377"/>
      <c r="I77" s="162"/>
      <c r="J77" s="62"/>
      <c r="K77" s="62"/>
      <c r="L77" s="60"/>
    </row>
    <row r="78" spans="2:12" s="1" customFormat="1" ht="14.45" customHeight="1">
      <c r="B78" s="40"/>
      <c r="C78" s="64" t="s">
        <v>94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17.25" customHeight="1">
      <c r="B79" s="40"/>
      <c r="C79" s="62"/>
      <c r="D79" s="62"/>
      <c r="E79" s="351" t="str">
        <f>E9</f>
        <v>001 - SO 101 ZPEVNĚNÉ PLOCHY</v>
      </c>
      <c r="F79" s="378"/>
      <c r="G79" s="378"/>
      <c r="H79" s="378"/>
      <c r="I79" s="162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8" customHeight="1">
      <c r="B81" s="40"/>
      <c r="C81" s="64" t="s">
        <v>23</v>
      </c>
      <c r="D81" s="62"/>
      <c r="E81" s="62"/>
      <c r="F81" s="163" t="str">
        <f>F12</f>
        <v>ul. Dr. Lukášové</v>
      </c>
      <c r="G81" s="62"/>
      <c r="H81" s="62"/>
      <c r="I81" s="164" t="s">
        <v>25</v>
      </c>
      <c r="J81" s="72" t="str">
        <f>IF(J12="","",J12)</f>
        <v>16. 11. 2018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>
      <c r="B83" s="40"/>
      <c r="C83" s="64" t="s">
        <v>27</v>
      </c>
      <c r="D83" s="62"/>
      <c r="E83" s="62"/>
      <c r="F83" s="163" t="str">
        <f>E15</f>
        <v>Městský obvod Ostrava – Jih</v>
      </c>
      <c r="G83" s="62"/>
      <c r="H83" s="62"/>
      <c r="I83" s="164" t="s">
        <v>33</v>
      </c>
      <c r="J83" s="163" t="str">
        <f>E21</f>
        <v>Roman Fildán</v>
      </c>
      <c r="K83" s="62"/>
      <c r="L83" s="60"/>
    </row>
    <row r="84" spans="2:65" s="1" customFormat="1" ht="14.45" customHeight="1">
      <c r="B84" s="40"/>
      <c r="C84" s="64" t="s">
        <v>31</v>
      </c>
      <c r="D84" s="62"/>
      <c r="E84" s="62"/>
      <c r="F84" s="163" t="str">
        <f>IF(E18="","",E18)</f>
        <v/>
      </c>
      <c r="G84" s="62"/>
      <c r="H84" s="62"/>
      <c r="I84" s="162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62"/>
      <c r="J85" s="62"/>
      <c r="K85" s="62"/>
      <c r="L85" s="60"/>
    </row>
    <row r="86" spans="2:65" s="9" customFormat="1" ht="29.25" customHeight="1">
      <c r="B86" s="165"/>
      <c r="C86" s="166" t="s">
        <v>104</v>
      </c>
      <c r="D86" s="167" t="s">
        <v>56</v>
      </c>
      <c r="E86" s="167" t="s">
        <v>52</v>
      </c>
      <c r="F86" s="167" t="s">
        <v>105</v>
      </c>
      <c r="G86" s="167" t="s">
        <v>106</v>
      </c>
      <c r="H86" s="167" t="s">
        <v>107</v>
      </c>
      <c r="I86" s="168" t="s">
        <v>108</v>
      </c>
      <c r="J86" s="167" t="s">
        <v>98</v>
      </c>
      <c r="K86" s="169" t="s">
        <v>109</v>
      </c>
      <c r="L86" s="170"/>
      <c r="M86" s="80" t="s">
        <v>110</v>
      </c>
      <c r="N86" s="81" t="s">
        <v>41</v>
      </c>
      <c r="O86" s="81" t="s">
        <v>111</v>
      </c>
      <c r="P86" s="81" t="s">
        <v>112</v>
      </c>
      <c r="Q86" s="81" t="s">
        <v>113</v>
      </c>
      <c r="R86" s="81" t="s">
        <v>114</v>
      </c>
      <c r="S86" s="81" t="s">
        <v>115</v>
      </c>
      <c r="T86" s="82" t="s">
        <v>116</v>
      </c>
    </row>
    <row r="87" spans="2:65" s="1" customFormat="1" ht="29.25" customHeight="1">
      <c r="B87" s="40"/>
      <c r="C87" s="86" t="s">
        <v>99</v>
      </c>
      <c r="D87" s="62"/>
      <c r="E87" s="62"/>
      <c r="F87" s="62"/>
      <c r="G87" s="62"/>
      <c r="H87" s="62"/>
      <c r="I87" s="162"/>
      <c r="J87" s="171">
        <f>BK87</f>
        <v>0</v>
      </c>
      <c r="K87" s="62"/>
      <c r="L87" s="60"/>
      <c r="M87" s="83"/>
      <c r="N87" s="84"/>
      <c r="O87" s="84"/>
      <c r="P87" s="172">
        <f>P88+P437</f>
        <v>0</v>
      </c>
      <c r="Q87" s="84"/>
      <c r="R87" s="172">
        <f>R88+R437</f>
        <v>1302.5334112600001</v>
      </c>
      <c r="S87" s="84"/>
      <c r="T87" s="173">
        <f>T88+T437</f>
        <v>4393.1530000000012</v>
      </c>
      <c r="AT87" s="23" t="s">
        <v>70</v>
      </c>
      <c r="AU87" s="23" t="s">
        <v>100</v>
      </c>
      <c r="BK87" s="174">
        <f>BK88+BK437</f>
        <v>0</v>
      </c>
    </row>
    <row r="88" spans="2:65" s="10" customFormat="1" ht="37.35" customHeight="1">
      <c r="B88" s="175"/>
      <c r="C88" s="176"/>
      <c r="D88" s="177" t="s">
        <v>70</v>
      </c>
      <c r="E88" s="178" t="s">
        <v>117</v>
      </c>
      <c r="F88" s="178" t="s">
        <v>118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P89+P247+P263+P266+P313+P338+P420+P435</f>
        <v>0</v>
      </c>
      <c r="Q88" s="183"/>
      <c r="R88" s="184">
        <f>R89+R247+R263+R266+R313+R338+R420+R435</f>
        <v>1302.37569106</v>
      </c>
      <c r="S88" s="183"/>
      <c r="T88" s="185">
        <f>T89+T247+T263+T266+T313+T338+T420+T435</f>
        <v>4393.1530000000012</v>
      </c>
      <c r="AR88" s="186" t="s">
        <v>79</v>
      </c>
      <c r="AT88" s="187" t="s">
        <v>70</v>
      </c>
      <c r="AU88" s="187" t="s">
        <v>71</v>
      </c>
      <c r="AY88" s="186" t="s">
        <v>120</v>
      </c>
      <c r="BK88" s="188">
        <f>BK89+BK247+BK263+BK266+BK313+BK338+BK420+BK435</f>
        <v>0</v>
      </c>
    </row>
    <row r="89" spans="2:65" s="10" customFormat="1" ht="19.899999999999999" customHeight="1">
      <c r="B89" s="175"/>
      <c r="C89" s="176"/>
      <c r="D89" s="177" t="s">
        <v>70</v>
      </c>
      <c r="E89" s="189" t="s">
        <v>79</v>
      </c>
      <c r="F89" s="189" t="s">
        <v>290</v>
      </c>
      <c r="G89" s="176"/>
      <c r="H89" s="176"/>
      <c r="I89" s="179"/>
      <c r="J89" s="190">
        <f>BK89</f>
        <v>0</v>
      </c>
      <c r="K89" s="176"/>
      <c r="L89" s="181"/>
      <c r="M89" s="182"/>
      <c r="N89" s="183"/>
      <c r="O89" s="183"/>
      <c r="P89" s="184">
        <f>SUM(P90:P246)</f>
        <v>0</v>
      </c>
      <c r="Q89" s="183"/>
      <c r="R89" s="184">
        <f>SUM(R90:R246)</f>
        <v>312.19966000000005</v>
      </c>
      <c r="S89" s="183"/>
      <c r="T89" s="185">
        <f>SUM(T90:T246)</f>
        <v>4312.9060000000009</v>
      </c>
      <c r="AR89" s="186" t="s">
        <v>79</v>
      </c>
      <c r="AT89" s="187" t="s">
        <v>70</v>
      </c>
      <c r="AU89" s="187" t="s">
        <v>79</v>
      </c>
      <c r="AY89" s="186" t="s">
        <v>120</v>
      </c>
      <c r="BK89" s="188">
        <f>SUM(BK90:BK246)</f>
        <v>0</v>
      </c>
    </row>
    <row r="90" spans="2:65" s="1" customFormat="1" ht="16.5" customHeight="1">
      <c r="B90" s="40"/>
      <c r="C90" s="237" t="s">
        <v>79</v>
      </c>
      <c r="D90" s="237" t="s">
        <v>203</v>
      </c>
      <c r="E90" s="238" t="s">
        <v>291</v>
      </c>
      <c r="F90" s="239" t="s">
        <v>292</v>
      </c>
      <c r="G90" s="240" t="s">
        <v>293</v>
      </c>
      <c r="H90" s="241">
        <v>6.8000000000000005E-2</v>
      </c>
      <c r="I90" s="242"/>
      <c r="J90" s="243">
        <f>ROUND(I90*H90,2)</f>
        <v>0</v>
      </c>
      <c r="K90" s="239" t="s">
        <v>207</v>
      </c>
      <c r="L90" s="60"/>
      <c r="M90" s="244" t="s">
        <v>21</v>
      </c>
      <c r="N90" s="245" t="s">
        <v>42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126</v>
      </c>
      <c r="AT90" s="23" t="s">
        <v>203</v>
      </c>
      <c r="AU90" s="23" t="s">
        <v>81</v>
      </c>
      <c r="AY90" s="23" t="s">
        <v>120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79</v>
      </c>
      <c r="BK90" s="203">
        <f>ROUND(I90*H90,2)</f>
        <v>0</v>
      </c>
      <c r="BL90" s="23" t="s">
        <v>126</v>
      </c>
      <c r="BM90" s="23" t="s">
        <v>294</v>
      </c>
    </row>
    <row r="91" spans="2:65" s="11" customFormat="1" ht="13.5">
      <c r="B91" s="204"/>
      <c r="C91" s="205"/>
      <c r="D91" s="206" t="s">
        <v>160</v>
      </c>
      <c r="E91" s="207" t="s">
        <v>21</v>
      </c>
      <c r="F91" s="208" t="s">
        <v>295</v>
      </c>
      <c r="G91" s="205"/>
      <c r="H91" s="207" t="s">
        <v>21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160</v>
      </c>
      <c r="AU91" s="214" t="s">
        <v>81</v>
      </c>
      <c r="AV91" s="11" t="s">
        <v>79</v>
      </c>
      <c r="AW91" s="11" t="s">
        <v>35</v>
      </c>
      <c r="AX91" s="11" t="s">
        <v>71</v>
      </c>
      <c r="AY91" s="214" t="s">
        <v>120</v>
      </c>
    </row>
    <row r="92" spans="2:65" s="12" customFormat="1" ht="13.5">
      <c r="B92" s="215"/>
      <c r="C92" s="216"/>
      <c r="D92" s="206" t="s">
        <v>160</v>
      </c>
      <c r="E92" s="217" t="s">
        <v>21</v>
      </c>
      <c r="F92" s="218" t="s">
        <v>296</v>
      </c>
      <c r="G92" s="216"/>
      <c r="H92" s="219">
        <v>6.8000000000000005E-2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160</v>
      </c>
      <c r="AU92" s="225" t="s">
        <v>81</v>
      </c>
      <c r="AV92" s="12" t="s">
        <v>81</v>
      </c>
      <c r="AW92" s="12" t="s">
        <v>35</v>
      </c>
      <c r="AX92" s="12" t="s">
        <v>79</v>
      </c>
      <c r="AY92" s="225" t="s">
        <v>120</v>
      </c>
    </row>
    <row r="93" spans="2:65" s="1" customFormat="1" ht="25.5" customHeight="1">
      <c r="B93" s="40"/>
      <c r="C93" s="237" t="s">
        <v>81</v>
      </c>
      <c r="D93" s="237" t="s">
        <v>203</v>
      </c>
      <c r="E93" s="238" t="s">
        <v>297</v>
      </c>
      <c r="F93" s="239" t="s">
        <v>298</v>
      </c>
      <c r="G93" s="240" t="s">
        <v>220</v>
      </c>
      <c r="H93" s="241">
        <v>2310</v>
      </c>
      <c r="I93" s="242"/>
      <c r="J93" s="243">
        <f>ROUND(I93*H93,2)</f>
        <v>0</v>
      </c>
      <c r="K93" s="239" t="s">
        <v>299</v>
      </c>
      <c r="L93" s="60"/>
      <c r="M93" s="244" t="s">
        <v>21</v>
      </c>
      <c r="N93" s="245" t="s">
        <v>42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126</v>
      </c>
      <c r="AT93" s="23" t="s">
        <v>203</v>
      </c>
      <c r="AU93" s="23" t="s">
        <v>81</v>
      </c>
      <c r="AY93" s="23" t="s">
        <v>120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79</v>
      </c>
      <c r="BK93" s="203">
        <f>ROUND(I93*H93,2)</f>
        <v>0</v>
      </c>
      <c r="BL93" s="23" t="s">
        <v>126</v>
      </c>
      <c r="BM93" s="23" t="s">
        <v>300</v>
      </c>
    </row>
    <row r="94" spans="2:65" s="12" customFormat="1" ht="13.5">
      <c r="B94" s="215"/>
      <c r="C94" s="216"/>
      <c r="D94" s="206" t="s">
        <v>160</v>
      </c>
      <c r="E94" s="217" t="s">
        <v>21</v>
      </c>
      <c r="F94" s="218" t="s">
        <v>301</v>
      </c>
      <c r="G94" s="216"/>
      <c r="H94" s="219">
        <v>2310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160</v>
      </c>
      <c r="AU94" s="225" t="s">
        <v>81</v>
      </c>
      <c r="AV94" s="12" t="s">
        <v>81</v>
      </c>
      <c r="AW94" s="12" t="s">
        <v>35</v>
      </c>
      <c r="AX94" s="12" t="s">
        <v>79</v>
      </c>
      <c r="AY94" s="225" t="s">
        <v>120</v>
      </c>
    </row>
    <row r="95" spans="2:65" s="1" customFormat="1" ht="51" customHeight="1">
      <c r="B95" s="40"/>
      <c r="C95" s="237" t="s">
        <v>130</v>
      </c>
      <c r="D95" s="237" t="s">
        <v>203</v>
      </c>
      <c r="E95" s="238" t="s">
        <v>302</v>
      </c>
      <c r="F95" s="239" t="s">
        <v>303</v>
      </c>
      <c r="G95" s="240" t="s">
        <v>220</v>
      </c>
      <c r="H95" s="241">
        <v>372</v>
      </c>
      <c r="I95" s="242"/>
      <c r="J95" s="243">
        <f>ROUND(I95*H95,2)</f>
        <v>0</v>
      </c>
      <c r="K95" s="239" t="s">
        <v>299</v>
      </c>
      <c r="L95" s="60"/>
      <c r="M95" s="244" t="s">
        <v>21</v>
      </c>
      <c r="N95" s="245" t="s">
        <v>42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0.255</v>
      </c>
      <c r="T95" s="202">
        <f>S95*H95</f>
        <v>94.86</v>
      </c>
      <c r="AR95" s="23" t="s">
        <v>126</v>
      </c>
      <c r="AT95" s="23" t="s">
        <v>203</v>
      </c>
      <c r="AU95" s="23" t="s">
        <v>81</v>
      </c>
      <c r="AY95" s="23" t="s">
        <v>120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79</v>
      </c>
      <c r="BK95" s="203">
        <f>ROUND(I95*H95,2)</f>
        <v>0</v>
      </c>
      <c r="BL95" s="23" t="s">
        <v>126</v>
      </c>
      <c r="BM95" s="23" t="s">
        <v>304</v>
      </c>
    </row>
    <row r="96" spans="2:65" s="11" customFormat="1" ht="13.5">
      <c r="B96" s="204"/>
      <c r="C96" s="205"/>
      <c r="D96" s="206" t="s">
        <v>160</v>
      </c>
      <c r="E96" s="207" t="s">
        <v>21</v>
      </c>
      <c r="F96" s="208" t="s">
        <v>209</v>
      </c>
      <c r="G96" s="205"/>
      <c r="H96" s="207" t="s">
        <v>21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160</v>
      </c>
      <c r="AU96" s="214" t="s">
        <v>81</v>
      </c>
      <c r="AV96" s="11" t="s">
        <v>79</v>
      </c>
      <c r="AW96" s="11" t="s">
        <v>35</v>
      </c>
      <c r="AX96" s="11" t="s">
        <v>71</v>
      </c>
      <c r="AY96" s="214" t="s">
        <v>120</v>
      </c>
    </row>
    <row r="97" spans="2:65" s="12" customFormat="1" ht="13.5">
      <c r="B97" s="215"/>
      <c r="C97" s="216"/>
      <c r="D97" s="206" t="s">
        <v>160</v>
      </c>
      <c r="E97" s="217" t="s">
        <v>240</v>
      </c>
      <c r="F97" s="218" t="s">
        <v>241</v>
      </c>
      <c r="G97" s="216"/>
      <c r="H97" s="219">
        <v>372</v>
      </c>
      <c r="I97" s="220"/>
      <c r="J97" s="216"/>
      <c r="K97" s="216"/>
      <c r="L97" s="221"/>
      <c r="M97" s="222"/>
      <c r="N97" s="223"/>
      <c r="O97" s="223"/>
      <c r="P97" s="223"/>
      <c r="Q97" s="223"/>
      <c r="R97" s="223"/>
      <c r="S97" s="223"/>
      <c r="T97" s="224"/>
      <c r="AT97" s="225" t="s">
        <v>160</v>
      </c>
      <c r="AU97" s="225" t="s">
        <v>81</v>
      </c>
      <c r="AV97" s="12" t="s">
        <v>81</v>
      </c>
      <c r="AW97" s="12" t="s">
        <v>35</v>
      </c>
      <c r="AX97" s="12" t="s">
        <v>79</v>
      </c>
      <c r="AY97" s="225" t="s">
        <v>120</v>
      </c>
    </row>
    <row r="98" spans="2:65" s="1" customFormat="1" ht="38.25" customHeight="1">
      <c r="B98" s="40"/>
      <c r="C98" s="237" t="s">
        <v>126</v>
      </c>
      <c r="D98" s="237" t="s">
        <v>203</v>
      </c>
      <c r="E98" s="238" t="s">
        <v>305</v>
      </c>
      <c r="F98" s="239" t="s">
        <v>306</v>
      </c>
      <c r="G98" s="240" t="s">
        <v>220</v>
      </c>
      <c r="H98" s="241">
        <v>2622</v>
      </c>
      <c r="I98" s="242"/>
      <c r="J98" s="243">
        <f>ROUND(I98*H98,2)</f>
        <v>0</v>
      </c>
      <c r="K98" s="239" t="s">
        <v>299</v>
      </c>
      <c r="L98" s="60"/>
      <c r="M98" s="244" t="s">
        <v>21</v>
      </c>
      <c r="N98" s="245" t="s">
        <v>42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0.625</v>
      </c>
      <c r="T98" s="202">
        <f>S98*H98</f>
        <v>1638.75</v>
      </c>
      <c r="AR98" s="23" t="s">
        <v>126</v>
      </c>
      <c r="AT98" s="23" t="s">
        <v>203</v>
      </c>
      <c r="AU98" s="23" t="s">
        <v>81</v>
      </c>
      <c r="AY98" s="23" t="s">
        <v>120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79</v>
      </c>
      <c r="BK98" s="203">
        <f>ROUND(I98*H98,2)</f>
        <v>0</v>
      </c>
      <c r="BL98" s="23" t="s">
        <v>126</v>
      </c>
      <c r="BM98" s="23" t="s">
        <v>307</v>
      </c>
    </row>
    <row r="99" spans="2:65" s="11" customFormat="1" ht="13.5">
      <c r="B99" s="204"/>
      <c r="C99" s="205"/>
      <c r="D99" s="206" t="s">
        <v>160</v>
      </c>
      <c r="E99" s="207" t="s">
        <v>21</v>
      </c>
      <c r="F99" s="208" t="s">
        <v>209</v>
      </c>
      <c r="G99" s="205"/>
      <c r="H99" s="207" t="s">
        <v>21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160</v>
      </c>
      <c r="AU99" s="214" t="s">
        <v>81</v>
      </c>
      <c r="AV99" s="11" t="s">
        <v>79</v>
      </c>
      <c r="AW99" s="11" t="s">
        <v>35</v>
      </c>
      <c r="AX99" s="11" t="s">
        <v>71</v>
      </c>
      <c r="AY99" s="214" t="s">
        <v>120</v>
      </c>
    </row>
    <row r="100" spans="2:65" s="12" customFormat="1" ht="13.5">
      <c r="B100" s="215"/>
      <c r="C100" s="216"/>
      <c r="D100" s="206" t="s">
        <v>160</v>
      </c>
      <c r="E100" s="217" t="s">
        <v>21</v>
      </c>
      <c r="F100" s="218" t="s">
        <v>308</v>
      </c>
      <c r="G100" s="216"/>
      <c r="H100" s="219">
        <v>2622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160</v>
      </c>
      <c r="AU100" s="225" t="s">
        <v>81</v>
      </c>
      <c r="AV100" s="12" t="s">
        <v>81</v>
      </c>
      <c r="AW100" s="12" t="s">
        <v>35</v>
      </c>
      <c r="AX100" s="12" t="s">
        <v>79</v>
      </c>
      <c r="AY100" s="225" t="s">
        <v>120</v>
      </c>
    </row>
    <row r="101" spans="2:65" s="1" customFormat="1" ht="38.25" customHeight="1">
      <c r="B101" s="40"/>
      <c r="C101" s="237" t="s">
        <v>119</v>
      </c>
      <c r="D101" s="237" t="s">
        <v>203</v>
      </c>
      <c r="E101" s="238" t="s">
        <v>309</v>
      </c>
      <c r="F101" s="239" t="s">
        <v>310</v>
      </c>
      <c r="G101" s="240" t="s">
        <v>220</v>
      </c>
      <c r="H101" s="241">
        <v>1445</v>
      </c>
      <c r="I101" s="242"/>
      <c r="J101" s="243">
        <f>ROUND(I101*H101,2)</f>
        <v>0</v>
      </c>
      <c r="K101" s="239" t="s">
        <v>299</v>
      </c>
      <c r="L101" s="60"/>
      <c r="M101" s="244" t="s">
        <v>21</v>
      </c>
      <c r="N101" s="245" t="s">
        <v>42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0.93</v>
      </c>
      <c r="T101" s="202">
        <f>S101*H101</f>
        <v>1343.8500000000001</v>
      </c>
      <c r="AR101" s="23" t="s">
        <v>126</v>
      </c>
      <c r="AT101" s="23" t="s">
        <v>203</v>
      </c>
      <c r="AU101" s="23" t="s">
        <v>81</v>
      </c>
      <c r="AY101" s="23" t="s">
        <v>120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79</v>
      </c>
      <c r="BK101" s="203">
        <f>ROUND(I101*H101,2)</f>
        <v>0</v>
      </c>
      <c r="BL101" s="23" t="s">
        <v>126</v>
      </c>
      <c r="BM101" s="23" t="s">
        <v>311</v>
      </c>
    </row>
    <row r="102" spans="2:65" s="12" customFormat="1" ht="13.5">
      <c r="B102" s="215"/>
      <c r="C102" s="216"/>
      <c r="D102" s="206" t="s">
        <v>160</v>
      </c>
      <c r="E102" s="217" t="s">
        <v>21</v>
      </c>
      <c r="F102" s="218" t="s">
        <v>276</v>
      </c>
      <c r="G102" s="216"/>
      <c r="H102" s="219">
        <v>1445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160</v>
      </c>
      <c r="AU102" s="225" t="s">
        <v>81</v>
      </c>
      <c r="AV102" s="12" t="s">
        <v>81</v>
      </c>
      <c r="AW102" s="12" t="s">
        <v>35</v>
      </c>
      <c r="AX102" s="12" t="s">
        <v>79</v>
      </c>
      <c r="AY102" s="225" t="s">
        <v>120</v>
      </c>
    </row>
    <row r="103" spans="2:65" s="1" customFormat="1" ht="38.25" customHeight="1">
      <c r="B103" s="40"/>
      <c r="C103" s="237" t="s">
        <v>140</v>
      </c>
      <c r="D103" s="237" t="s">
        <v>203</v>
      </c>
      <c r="E103" s="238" t="s">
        <v>312</v>
      </c>
      <c r="F103" s="239" t="s">
        <v>313</v>
      </c>
      <c r="G103" s="240" t="s">
        <v>220</v>
      </c>
      <c r="H103" s="241">
        <v>1445</v>
      </c>
      <c r="I103" s="242"/>
      <c r="J103" s="243">
        <f>ROUND(I103*H103,2)</f>
        <v>0</v>
      </c>
      <c r="K103" s="239" t="s">
        <v>207</v>
      </c>
      <c r="L103" s="60"/>
      <c r="M103" s="244" t="s">
        <v>21</v>
      </c>
      <c r="N103" s="245" t="s">
        <v>42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0.22</v>
      </c>
      <c r="T103" s="202">
        <f>S103*H103</f>
        <v>317.89999999999998</v>
      </c>
      <c r="AR103" s="23" t="s">
        <v>126</v>
      </c>
      <c r="AT103" s="23" t="s">
        <v>203</v>
      </c>
      <c r="AU103" s="23" t="s">
        <v>81</v>
      </c>
      <c r="AY103" s="23" t="s">
        <v>120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79</v>
      </c>
      <c r="BK103" s="203">
        <f>ROUND(I103*H103,2)</f>
        <v>0</v>
      </c>
      <c r="BL103" s="23" t="s">
        <v>126</v>
      </c>
      <c r="BM103" s="23" t="s">
        <v>314</v>
      </c>
    </row>
    <row r="104" spans="2:65" s="11" customFormat="1" ht="13.5">
      <c r="B104" s="204"/>
      <c r="C104" s="205"/>
      <c r="D104" s="206" t="s">
        <v>160</v>
      </c>
      <c r="E104" s="207" t="s">
        <v>21</v>
      </c>
      <c r="F104" s="208" t="s">
        <v>315</v>
      </c>
      <c r="G104" s="205"/>
      <c r="H104" s="207" t="s">
        <v>21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160</v>
      </c>
      <c r="AU104" s="214" t="s">
        <v>81</v>
      </c>
      <c r="AV104" s="11" t="s">
        <v>79</v>
      </c>
      <c r="AW104" s="11" t="s">
        <v>35</v>
      </c>
      <c r="AX104" s="11" t="s">
        <v>71</v>
      </c>
      <c r="AY104" s="214" t="s">
        <v>120</v>
      </c>
    </row>
    <row r="105" spans="2:65" s="11" customFormat="1" ht="13.5">
      <c r="B105" s="204"/>
      <c r="C105" s="205"/>
      <c r="D105" s="206" t="s">
        <v>160</v>
      </c>
      <c r="E105" s="207" t="s">
        <v>21</v>
      </c>
      <c r="F105" s="208" t="s">
        <v>316</v>
      </c>
      <c r="G105" s="205"/>
      <c r="H105" s="207" t="s">
        <v>21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160</v>
      </c>
      <c r="AU105" s="214" t="s">
        <v>81</v>
      </c>
      <c r="AV105" s="11" t="s">
        <v>79</v>
      </c>
      <c r="AW105" s="11" t="s">
        <v>35</v>
      </c>
      <c r="AX105" s="11" t="s">
        <v>71</v>
      </c>
      <c r="AY105" s="214" t="s">
        <v>120</v>
      </c>
    </row>
    <row r="106" spans="2:65" s="12" customFormat="1" ht="13.5">
      <c r="B106" s="215"/>
      <c r="C106" s="216"/>
      <c r="D106" s="206" t="s">
        <v>160</v>
      </c>
      <c r="E106" s="217" t="s">
        <v>276</v>
      </c>
      <c r="F106" s="218" t="s">
        <v>317</v>
      </c>
      <c r="G106" s="216"/>
      <c r="H106" s="219">
        <v>1445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160</v>
      </c>
      <c r="AU106" s="225" t="s">
        <v>81</v>
      </c>
      <c r="AV106" s="12" t="s">
        <v>81</v>
      </c>
      <c r="AW106" s="12" t="s">
        <v>35</v>
      </c>
      <c r="AX106" s="12" t="s">
        <v>79</v>
      </c>
      <c r="AY106" s="225" t="s">
        <v>120</v>
      </c>
    </row>
    <row r="107" spans="2:65" s="1" customFormat="1" ht="38.25" customHeight="1">
      <c r="B107" s="40"/>
      <c r="C107" s="237" t="s">
        <v>144</v>
      </c>
      <c r="D107" s="237" t="s">
        <v>203</v>
      </c>
      <c r="E107" s="238" t="s">
        <v>318</v>
      </c>
      <c r="F107" s="239" t="s">
        <v>319</v>
      </c>
      <c r="G107" s="240" t="s">
        <v>220</v>
      </c>
      <c r="H107" s="241">
        <v>2250</v>
      </c>
      <c r="I107" s="242"/>
      <c r="J107" s="243">
        <f>ROUND(I107*H107,2)</f>
        <v>0</v>
      </c>
      <c r="K107" s="239" t="s">
        <v>299</v>
      </c>
      <c r="L107" s="60"/>
      <c r="M107" s="244" t="s">
        <v>21</v>
      </c>
      <c r="N107" s="245" t="s">
        <v>42</v>
      </c>
      <c r="O107" s="41"/>
      <c r="P107" s="201">
        <f>O107*H107</f>
        <v>0</v>
      </c>
      <c r="Q107" s="201">
        <v>6.9999999999999994E-5</v>
      </c>
      <c r="R107" s="201">
        <f>Q107*H107</f>
        <v>0.15749999999999997</v>
      </c>
      <c r="S107" s="201">
        <v>0.128</v>
      </c>
      <c r="T107" s="202">
        <f>S107*H107</f>
        <v>288</v>
      </c>
      <c r="AR107" s="23" t="s">
        <v>126</v>
      </c>
      <c r="AT107" s="23" t="s">
        <v>203</v>
      </c>
      <c r="AU107" s="23" t="s">
        <v>81</v>
      </c>
      <c r="AY107" s="23" t="s">
        <v>120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79</v>
      </c>
      <c r="BK107" s="203">
        <f>ROUND(I107*H107,2)</f>
        <v>0</v>
      </c>
      <c r="BL107" s="23" t="s">
        <v>126</v>
      </c>
      <c r="BM107" s="23" t="s">
        <v>320</v>
      </c>
    </row>
    <row r="108" spans="2:65" s="11" customFormat="1" ht="13.5">
      <c r="B108" s="204"/>
      <c r="C108" s="205"/>
      <c r="D108" s="206" t="s">
        <v>160</v>
      </c>
      <c r="E108" s="207" t="s">
        <v>21</v>
      </c>
      <c r="F108" s="208" t="s">
        <v>209</v>
      </c>
      <c r="G108" s="205"/>
      <c r="H108" s="207" t="s">
        <v>21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160</v>
      </c>
      <c r="AU108" s="214" t="s">
        <v>81</v>
      </c>
      <c r="AV108" s="11" t="s">
        <v>79</v>
      </c>
      <c r="AW108" s="11" t="s">
        <v>35</v>
      </c>
      <c r="AX108" s="11" t="s">
        <v>71</v>
      </c>
      <c r="AY108" s="214" t="s">
        <v>120</v>
      </c>
    </row>
    <row r="109" spans="2:65" s="11" customFormat="1" ht="13.5">
      <c r="B109" s="204"/>
      <c r="C109" s="205"/>
      <c r="D109" s="206" t="s">
        <v>160</v>
      </c>
      <c r="E109" s="207" t="s">
        <v>21</v>
      </c>
      <c r="F109" s="208" t="s">
        <v>321</v>
      </c>
      <c r="G109" s="205"/>
      <c r="H109" s="207" t="s">
        <v>21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160</v>
      </c>
      <c r="AU109" s="214" t="s">
        <v>81</v>
      </c>
      <c r="AV109" s="11" t="s">
        <v>79</v>
      </c>
      <c r="AW109" s="11" t="s">
        <v>35</v>
      </c>
      <c r="AX109" s="11" t="s">
        <v>71</v>
      </c>
      <c r="AY109" s="214" t="s">
        <v>120</v>
      </c>
    </row>
    <row r="110" spans="2:65" s="12" customFormat="1" ht="13.5">
      <c r="B110" s="215"/>
      <c r="C110" s="216"/>
      <c r="D110" s="206" t="s">
        <v>160</v>
      </c>
      <c r="E110" s="217" t="s">
        <v>21</v>
      </c>
      <c r="F110" s="218" t="s">
        <v>322</v>
      </c>
      <c r="G110" s="216"/>
      <c r="H110" s="219">
        <v>1432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160</v>
      </c>
      <c r="AU110" s="225" t="s">
        <v>81</v>
      </c>
      <c r="AV110" s="12" t="s">
        <v>81</v>
      </c>
      <c r="AW110" s="12" t="s">
        <v>35</v>
      </c>
      <c r="AX110" s="12" t="s">
        <v>71</v>
      </c>
      <c r="AY110" s="225" t="s">
        <v>120</v>
      </c>
    </row>
    <row r="111" spans="2:65" s="11" customFormat="1" ht="13.5">
      <c r="B111" s="204"/>
      <c r="C111" s="205"/>
      <c r="D111" s="206" t="s">
        <v>160</v>
      </c>
      <c r="E111" s="207" t="s">
        <v>21</v>
      </c>
      <c r="F111" s="208" t="s">
        <v>323</v>
      </c>
      <c r="G111" s="205"/>
      <c r="H111" s="207" t="s">
        <v>21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160</v>
      </c>
      <c r="AU111" s="214" t="s">
        <v>81</v>
      </c>
      <c r="AV111" s="11" t="s">
        <v>79</v>
      </c>
      <c r="AW111" s="11" t="s">
        <v>35</v>
      </c>
      <c r="AX111" s="11" t="s">
        <v>71</v>
      </c>
      <c r="AY111" s="214" t="s">
        <v>120</v>
      </c>
    </row>
    <row r="112" spans="2:65" s="12" customFormat="1" ht="13.5">
      <c r="B112" s="215"/>
      <c r="C112" s="216"/>
      <c r="D112" s="206" t="s">
        <v>160</v>
      </c>
      <c r="E112" s="217" t="s">
        <v>21</v>
      </c>
      <c r="F112" s="218" t="s">
        <v>324</v>
      </c>
      <c r="G112" s="216"/>
      <c r="H112" s="219">
        <v>2263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160</v>
      </c>
      <c r="AU112" s="225" t="s">
        <v>81</v>
      </c>
      <c r="AV112" s="12" t="s">
        <v>81</v>
      </c>
      <c r="AW112" s="12" t="s">
        <v>35</v>
      </c>
      <c r="AX112" s="12" t="s">
        <v>71</v>
      </c>
      <c r="AY112" s="225" t="s">
        <v>120</v>
      </c>
    </row>
    <row r="113" spans="2:65" s="12" customFormat="1" ht="13.5">
      <c r="B113" s="215"/>
      <c r="C113" s="216"/>
      <c r="D113" s="206" t="s">
        <v>160</v>
      </c>
      <c r="E113" s="217" t="s">
        <v>21</v>
      </c>
      <c r="F113" s="218" t="s">
        <v>325</v>
      </c>
      <c r="G113" s="216"/>
      <c r="H113" s="219">
        <v>-1445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160</v>
      </c>
      <c r="AU113" s="225" t="s">
        <v>81</v>
      </c>
      <c r="AV113" s="12" t="s">
        <v>81</v>
      </c>
      <c r="AW113" s="12" t="s">
        <v>35</v>
      </c>
      <c r="AX113" s="12" t="s">
        <v>71</v>
      </c>
      <c r="AY113" s="225" t="s">
        <v>120</v>
      </c>
    </row>
    <row r="114" spans="2:65" s="13" customFormat="1" ht="13.5">
      <c r="B114" s="226"/>
      <c r="C114" s="227"/>
      <c r="D114" s="206" t="s">
        <v>160</v>
      </c>
      <c r="E114" s="228" t="s">
        <v>238</v>
      </c>
      <c r="F114" s="229" t="s">
        <v>164</v>
      </c>
      <c r="G114" s="227"/>
      <c r="H114" s="230">
        <v>2250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160</v>
      </c>
      <c r="AU114" s="236" t="s">
        <v>81</v>
      </c>
      <c r="AV114" s="13" t="s">
        <v>126</v>
      </c>
      <c r="AW114" s="13" t="s">
        <v>35</v>
      </c>
      <c r="AX114" s="13" t="s">
        <v>79</v>
      </c>
      <c r="AY114" s="236" t="s">
        <v>120</v>
      </c>
    </row>
    <row r="115" spans="2:65" s="1" customFormat="1" ht="38.25" customHeight="1">
      <c r="B115" s="40"/>
      <c r="C115" s="237" t="s">
        <v>125</v>
      </c>
      <c r="D115" s="237" t="s">
        <v>203</v>
      </c>
      <c r="E115" s="238" t="s">
        <v>326</v>
      </c>
      <c r="F115" s="239" t="s">
        <v>327</v>
      </c>
      <c r="G115" s="240" t="s">
        <v>220</v>
      </c>
      <c r="H115" s="241">
        <v>2250</v>
      </c>
      <c r="I115" s="242"/>
      <c r="J115" s="243">
        <f>ROUND(I115*H115,2)</f>
        <v>0</v>
      </c>
      <c r="K115" s="239" t="s">
        <v>299</v>
      </c>
      <c r="L115" s="60"/>
      <c r="M115" s="244" t="s">
        <v>21</v>
      </c>
      <c r="N115" s="245" t="s">
        <v>42</v>
      </c>
      <c r="O115" s="41"/>
      <c r="P115" s="201">
        <f>O115*H115</f>
        <v>0</v>
      </c>
      <c r="Q115" s="201">
        <v>1.2999999999999999E-4</v>
      </c>
      <c r="R115" s="201">
        <f>Q115*H115</f>
        <v>0.29249999999999998</v>
      </c>
      <c r="S115" s="201">
        <v>0.25600000000000001</v>
      </c>
      <c r="T115" s="202">
        <f>S115*H115</f>
        <v>576</v>
      </c>
      <c r="AR115" s="23" t="s">
        <v>126</v>
      </c>
      <c r="AT115" s="23" t="s">
        <v>203</v>
      </c>
      <c r="AU115" s="23" t="s">
        <v>81</v>
      </c>
      <c r="AY115" s="23" t="s">
        <v>120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79</v>
      </c>
      <c r="BK115" s="203">
        <f>ROUND(I115*H115,2)</f>
        <v>0</v>
      </c>
      <c r="BL115" s="23" t="s">
        <v>126</v>
      </c>
      <c r="BM115" s="23" t="s">
        <v>328</v>
      </c>
    </row>
    <row r="116" spans="2:65" s="11" customFormat="1" ht="13.5">
      <c r="B116" s="204"/>
      <c r="C116" s="205"/>
      <c r="D116" s="206" t="s">
        <v>160</v>
      </c>
      <c r="E116" s="207" t="s">
        <v>21</v>
      </c>
      <c r="F116" s="208" t="s">
        <v>209</v>
      </c>
      <c r="G116" s="205"/>
      <c r="H116" s="207" t="s">
        <v>21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160</v>
      </c>
      <c r="AU116" s="214" t="s">
        <v>81</v>
      </c>
      <c r="AV116" s="11" t="s">
        <v>79</v>
      </c>
      <c r="AW116" s="11" t="s">
        <v>35</v>
      </c>
      <c r="AX116" s="11" t="s">
        <v>71</v>
      </c>
      <c r="AY116" s="214" t="s">
        <v>120</v>
      </c>
    </row>
    <row r="117" spans="2:65" s="12" customFormat="1" ht="13.5">
      <c r="B117" s="215"/>
      <c r="C117" s="216"/>
      <c r="D117" s="206" t="s">
        <v>160</v>
      </c>
      <c r="E117" s="217" t="s">
        <v>21</v>
      </c>
      <c r="F117" s="218" t="s">
        <v>238</v>
      </c>
      <c r="G117" s="216"/>
      <c r="H117" s="219">
        <v>2250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160</v>
      </c>
      <c r="AU117" s="225" t="s">
        <v>81</v>
      </c>
      <c r="AV117" s="12" t="s">
        <v>81</v>
      </c>
      <c r="AW117" s="12" t="s">
        <v>35</v>
      </c>
      <c r="AX117" s="12" t="s">
        <v>79</v>
      </c>
      <c r="AY117" s="225" t="s">
        <v>120</v>
      </c>
    </row>
    <row r="118" spans="2:65" s="1" customFormat="1" ht="38.25" customHeight="1">
      <c r="B118" s="40"/>
      <c r="C118" s="237" t="s">
        <v>151</v>
      </c>
      <c r="D118" s="237" t="s">
        <v>203</v>
      </c>
      <c r="E118" s="238" t="s">
        <v>329</v>
      </c>
      <c r="F118" s="239" t="s">
        <v>330</v>
      </c>
      <c r="G118" s="240" t="s">
        <v>206</v>
      </c>
      <c r="H118" s="241">
        <v>261.2</v>
      </c>
      <c r="I118" s="242"/>
      <c r="J118" s="243">
        <f>ROUND(I118*H118,2)</f>
        <v>0</v>
      </c>
      <c r="K118" s="239" t="s">
        <v>207</v>
      </c>
      <c r="L118" s="60"/>
      <c r="M118" s="244" t="s">
        <v>21</v>
      </c>
      <c r="N118" s="245" t="s">
        <v>42</v>
      </c>
      <c r="O118" s="41"/>
      <c r="P118" s="201">
        <f>O118*H118</f>
        <v>0</v>
      </c>
      <c r="Q118" s="201">
        <v>0</v>
      </c>
      <c r="R118" s="201">
        <f>Q118*H118</f>
        <v>0</v>
      </c>
      <c r="S118" s="201">
        <v>0.20499999999999999</v>
      </c>
      <c r="T118" s="202">
        <f>S118*H118</f>
        <v>53.545999999999992</v>
      </c>
      <c r="AR118" s="23" t="s">
        <v>126</v>
      </c>
      <c r="AT118" s="23" t="s">
        <v>203</v>
      </c>
      <c r="AU118" s="23" t="s">
        <v>81</v>
      </c>
      <c r="AY118" s="23" t="s">
        <v>120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3" t="s">
        <v>79</v>
      </c>
      <c r="BK118" s="203">
        <f>ROUND(I118*H118,2)</f>
        <v>0</v>
      </c>
      <c r="BL118" s="23" t="s">
        <v>126</v>
      </c>
      <c r="BM118" s="23" t="s">
        <v>331</v>
      </c>
    </row>
    <row r="119" spans="2:65" s="11" customFormat="1" ht="13.5">
      <c r="B119" s="204"/>
      <c r="C119" s="205"/>
      <c r="D119" s="206" t="s">
        <v>160</v>
      </c>
      <c r="E119" s="207" t="s">
        <v>21</v>
      </c>
      <c r="F119" s="208" t="s">
        <v>209</v>
      </c>
      <c r="G119" s="205"/>
      <c r="H119" s="207" t="s">
        <v>21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160</v>
      </c>
      <c r="AU119" s="214" t="s">
        <v>81</v>
      </c>
      <c r="AV119" s="11" t="s">
        <v>79</v>
      </c>
      <c r="AW119" s="11" t="s">
        <v>35</v>
      </c>
      <c r="AX119" s="11" t="s">
        <v>71</v>
      </c>
      <c r="AY119" s="214" t="s">
        <v>120</v>
      </c>
    </row>
    <row r="120" spans="2:65" s="12" customFormat="1" ht="13.5">
      <c r="B120" s="215"/>
      <c r="C120" s="216"/>
      <c r="D120" s="206" t="s">
        <v>160</v>
      </c>
      <c r="E120" s="217" t="s">
        <v>21</v>
      </c>
      <c r="F120" s="218" t="s">
        <v>332</v>
      </c>
      <c r="G120" s="216"/>
      <c r="H120" s="219">
        <v>261.2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160</v>
      </c>
      <c r="AU120" s="225" t="s">
        <v>81</v>
      </c>
      <c r="AV120" s="12" t="s">
        <v>81</v>
      </c>
      <c r="AW120" s="12" t="s">
        <v>35</v>
      </c>
      <c r="AX120" s="12" t="s">
        <v>79</v>
      </c>
      <c r="AY120" s="225" t="s">
        <v>120</v>
      </c>
    </row>
    <row r="121" spans="2:65" s="1" customFormat="1" ht="63.75" customHeight="1">
      <c r="B121" s="40"/>
      <c r="C121" s="237" t="s">
        <v>155</v>
      </c>
      <c r="D121" s="237" t="s">
        <v>203</v>
      </c>
      <c r="E121" s="238" t="s">
        <v>333</v>
      </c>
      <c r="F121" s="239" t="s">
        <v>334</v>
      </c>
      <c r="G121" s="240" t="s">
        <v>206</v>
      </c>
      <c r="H121" s="241">
        <v>8</v>
      </c>
      <c r="I121" s="242"/>
      <c r="J121" s="243">
        <f>ROUND(I121*H121,2)</f>
        <v>0</v>
      </c>
      <c r="K121" s="239" t="s">
        <v>299</v>
      </c>
      <c r="L121" s="60"/>
      <c r="M121" s="244" t="s">
        <v>21</v>
      </c>
      <c r="N121" s="245" t="s">
        <v>42</v>
      </c>
      <c r="O121" s="41"/>
      <c r="P121" s="201">
        <f>O121*H121</f>
        <v>0</v>
      </c>
      <c r="Q121" s="201">
        <v>8.6800000000000002E-3</v>
      </c>
      <c r="R121" s="201">
        <f>Q121*H121</f>
        <v>6.9440000000000002E-2</v>
      </c>
      <c r="S121" s="201">
        <v>0</v>
      </c>
      <c r="T121" s="202">
        <f>S121*H121</f>
        <v>0</v>
      </c>
      <c r="AR121" s="23" t="s">
        <v>126</v>
      </c>
      <c r="AT121" s="23" t="s">
        <v>203</v>
      </c>
      <c r="AU121" s="23" t="s">
        <v>81</v>
      </c>
      <c r="AY121" s="23" t="s">
        <v>120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79</v>
      </c>
      <c r="BK121" s="203">
        <f>ROUND(I121*H121,2)</f>
        <v>0</v>
      </c>
      <c r="BL121" s="23" t="s">
        <v>126</v>
      </c>
      <c r="BM121" s="23" t="s">
        <v>335</v>
      </c>
    </row>
    <row r="122" spans="2:65" s="11" customFormat="1" ht="13.5">
      <c r="B122" s="204"/>
      <c r="C122" s="205"/>
      <c r="D122" s="206" t="s">
        <v>160</v>
      </c>
      <c r="E122" s="207" t="s">
        <v>21</v>
      </c>
      <c r="F122" s="208" t="s">
        <v>336</v>
      </c>
      <c r="G122" s="205"/>
      <c r="H122" s="207" t="s">
        <v>21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160</v>
      </c>
      <c r="AU122" s="214" t="s">
        <v>81</v>
      </c>
      <c r="AV122" s="11" t="s">
        <v>79</v>
      </c>
      <c r="AW122" s="11" t="s">
        <v>35</v>
      </c>
      <c r="AX122" s="11" t="s">
        <v>71</v>
      </c>
      <c r="AY122" s="214" t="s">
        <v>120</v>
      </c>
    </row>
    <row r="123" spans="2:65" s="11" customFormat="1" ht="13.5">
      <c r="B123" s="204"/>
      <c r="C123" s="205"/>
      <c r="D123" s="206" t="s">
        <v>160</v>
      </c>
      <c r="E123" s="207" t="s">
        <v>21</v>
      </c>
      <c r="F123" s="208" t="s">
        <v>337</v>
      </c>
      <c r="G123" s="205"/>
      <c r="H123" s="207" t="s">
        <v>21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160</v>
      </c>
      <c r="AU123" s="214" t="s">
        <v>81</v>
      </c>
      <c r="AV123" s="11" t="s">
        <v>79</v>
      </c>
      <c r="AW123" s="11" t="s">
        <v>35</v>
      </c>
      <c r="AX123" s="11" t="s">
        <v>71</v>
      </c>
      <c r="AY123" s="214" t="s">
        <v>120</v>
      </c>
    </row>
    <row r="124" spans="2:65" s="12" customFormat="1" ht="13.5">
      <c r="B124" s="215"/>
      <c r="C124" s="216"/>
      <c r="D124" s="206" t="s">
        <v>160</v>
      </c>
      <c r="E124" s="217" t="s">
        <v>21</v>
      </c>
      <c r="F124" s="218" t="s">
        <v>125</v>
      </c>
      <c r="G124" s="216"/>
      <c r="H124" s="219">
        <v>8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160</v>
      </c>
      <c r="AU124" s="225" t="s">
        <v>81</v>
      </c>
      <c r="AV124" s="12" t="s">
        <v>81</v>
      </c>
      <c r="AW124" s="12" t="s">
        <v>35</v>
      </c>
      <c r="AX124" s="12" t="s">
        <v>79</v>
      </c>
      <c r="AY124" s="225" t="s">
        <v>120</v>
      </c>
    </row>
    <row r="125" spans="2:65" s="1" customFormat="1" ht="63.75" customHeight="1">
      <c r="B125" s="40"/>
      <c r="C125" s="237" t="s">
        <v>165</v>
      </c>
      <c r="D125" s="237" t="s">
        <v>203</v>
      </c>
      <c r="E125" s="238" t="s">
        <v>338</v>
      </c>
      <c r="F125" s="239" t="s">
        <v>339</v>
      </c>
      <c r="G125" s="240" t="s">
        <v>206</v>
      </c>
      <c r="H125" s="241">
        <v>19</v>
      </c>
      <c r="I125" s="242"/>
      <c r="J125" s="243">
        <f>ROUND(I125*H125,2)</f>
        <v>0</v>
      </c>
      <c r="K125" s="239" t="s">
        <v>299</v>
      </c>
      <c r="L125" s="60"/>
      <c r="M125" s="244" t="s">
        <v>21</v>
      </c>
      <c r="N125" s="245" t="s">
        <v>42</v>
      </c>
      <c r="O125" s="41"/>
      <c r="P125" s="201">
        <f>O125*H125</f>
        <v>0</v>
      </c>
      <c r="Q125" s="201">
        <v>1.269E-2</v>
      </c>
      <c r="R125" s="201">
        <f>Q125*H125</f>
        <v>0.24110999999999999</v>
      </c>
      <c r="S125" s="201">
        <v>0</v>
      </c>
      <c r="T125" s="202">
        <f>S125*H125</f>
        <v>0</v>
      </c>
      <c r="AR125" s="23" t="s">
        <v>126</v>
      </c>
      <c r="AT125" s="23" t="s">
        <v>203</v>
      </c>
      <c r="AU125" s="23" t="s">
        <v>81</v>
      </c>
      <c r="AY125" s="23" t="s">
        <v>120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79</v>
      </c>
      <c r="BK125" s="203">
        <f>ROUND(I125*H125,2)</f>
        <v>0</v>
      </c>
      <c r="BL125" s="23" t="s">
        <v>126</v>
      </c>
      <c r="BM125" s="23" t="s">
        <v>340</v>
      </c>
    </row>
    <row r="126" spans="2:65" s="11" customFormat="1" ht="13.5">
      <c r="B126" s="204"/>
      <c r="C126" s="205"/>
      <c r="D126" s="206" t="s">
        <v>160</v>
      </c>
      <c r="E126" s="207" t="s">
        <v>21</v>
      </c>
      <c r="F126" s="208" t="s">
        <v>336</v>
      </c>
      <c r="G126" s="205"/>
      <c r="H126" s="207" t="s">
        <v>21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160</v>
      </c>
      <c r="AU126" s="214" t="s">
        <v>81</v>
      </c>
      <c r="AV126" s="11" t="s">
        <v>79</v>
      </c>
      <c r="AW126" s="11" t="s">
        <v>35</v>
      </c>
      <c r="AX126" s="11" t="s">
        <v>71</v>
      </c>
      <c r="AY126" s="214" t="s">
        <v>120</v>
      </c>
    </row>
    <row r="127" spans="2:65" s="11" customFormat="1" ht="13.5">
      <c r="B127" s="204"/>
      <c r="C127" s="205"/>
      <c r="D127" s="206" t="s">
        <v>160</v>
      </c>
      <c r="E127" s="207" t="s">
        <v>21</v>
      </c>
      <c r="F127" s="208" t="s">
        <v>341</v>
      </c>
      <c r="G127" s="205"/>
      <c r="H127" s="207" t="s">
        <v>21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160</v>
      </c>
      <c r="AU127" s="214" t="s">
        <v>81</v>
      </c>
      <c r="AV127" s="11" t="s">
        <v>79</v>
      </c>
      <c r="AW127" s="11" t="s">
        <v>35</v>
      </c>
      <c r="AX127" s="11" t="s">
        <v>71</v>
      </c>
      <c r="AY127" s="214" t="s">
        <v>120</v>
      </c>
    </row>
    <row r="128" spans="2:65" s="12" customFormat="1" ht="13.5">
      <c r="B128" s="215"/>
      <c r="C128" s="216"/>
      <c r="D128" s="206" t="s">
        <v>160</v>
      </c>
      <c r="E128" s="217" t="s">
        <v>21</v>
      </c>
      <c r="F128" s="218" t="s">
        <v>342</v>
      </c>
      <c r="G128" s="216"/>
      <c r="H128" s="219">
        <v>19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160</v>
      </c>
      <c r="AU128" s="225" t="s">
        <v>81</v>
      </c>
      <c r="AV128" s="12" t="s">
        <v>81</v>
      </c>
      <c r="AW128" s="12" t="s">
        <v>35</v>
      </c>
      <c r="AX128" s="12" t="s">
        <v>79</v>
      </c>
      <c r="AY128" s="225" t="s">
        <v>120</v>
      </c>
    </row>
    <row r="129" spans="2:65" s="1" customFormat="1" ht="63.75" customHeight="1">
      <c r="B129" s="40"/>
      <c r="C129" s="237" t="s">
        <v>163</v>
      </c>
      <c r="D129" s="237" t="s">
        <v>203</v>
      </c>
      <c r="E129" s="238" t="s">
        <v>343</v>
      </c>
      <c r="F129" s="239" t="s">
        <v>344</v>
      </c>
      <c r="G129" s="240" t="s">
        <v>206</v>
      </c>
      <c r="H129" s="241">
        <v>444</v>
      </c>
      <c r="I129" s="242"/>
      <c r="J129" s="243">
        <f>ROUND(I129*H129,2)</f>
        <v>0</v>
      </c>
      <c r="K129" s="239" t="s">
        <v>299</v>
      </c>
      <c r="L129" s="60"/>
      <c r="M129" s="244" t="s">
        <v>21</v>
      </c>
      <c r="N129" s="245" t="s">
        <v>42</v>
      </c>
      <c r="O129" s="41"/>
      <c r="P129" s="201">
        <f>O129*H129</f>
        <v>0</v>
      </c>
      <c r="Q129" s="201">
        <v>6.053E-2</v>
      </c>
      <c r="R129" s="201">
        <f>Q129*H129</f>
        <v>26.875319999999999</v>
      </c>
      <c r="S129" s="201">
        <v>0</v>
      </c>
      <c r="T129" s="202">
        <f>S129*H129</f>
        <v>0</v>
      </c>
      <c r="AR129" s="23" t="s">
        <v>126</v>
      </c>
      <c r="AT129" s="23" t="s">
        <v>203</v>
      </c>
      <c r="AU129" s="23" t="s">
        <v>81</v>
      </c>
      <c r="AY129" s="23" t="s">
        <v>120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79</v>
      </c>
      <c r="BK129" s="203">
        <f>ROUND(I129*H129,2)</f>
        <v>0</v>
      </c>
      <c r="BL129" s="23" t="s">
        <v>126</v>
      </c>
      <c r="BM129" s="23" t="s">
        <v>345</v>
      </c>
    </row>
    <row r="130" spans="2:65" s="11" customFormat="1" ht="13.5">
      <c r="B130" s="204"/>
      <c r="C130" s="205"/>
      <c r="D130" s="206" t="s">
        <v>160</v>
      </c>
      <c r="E130" s="207" t="s">
        <v>21</v>
      </c>
      <c r="F130" s="208" t="s">
        <v>336</v>
      </c>
      <c r="G130" s="205"/>
      <c r="H130" s="207" t="s">
        <v>21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160</v>
      </c>
      <c r="AU130" s="214" t="s">
        <v>81</v>
      </c>
      <c r="AV130" s="11" t="s">
        <v>79</v>
      </c>
      <c r="AW130" s="11" t="s">
        <v>35</v>
      </c>
      <c r="AX130" s="11" t="s">
        <v>71</v>
      </c>
      <c r="AY130" s="214" t="s">
        <v>120</v>
      </c>
    </row>
    <row r="131" spans="2:65" s="12" customFormat="1" ht="13.5">
      <c r="B131" s="215"/>
      <c r="C131" s="216"/>
      <c r="D131" s="206" t="s">
        <v>160</v>
      </c>
      <c r="E131" s="217" t="s">
        <v>21</v>
      </c>
      <c r="F131" s="218" t="s">
        <v>346</v>
      </c>
      <c r="G131" s="216"/>
      <c r="H131" s="219">
        <v>444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160</v>
      </c>
      <c r="AU131" s="225" t="s">
        <v>81</v>
      </c>
      <c r="AV131" s="12" t="s">
        <v>81</v>
      </c>
      <c r="AW131" s="12" t="s">
        <v>35</v>
      </c>
      <c r="AX131" s="12" t="s">
        <v>79</v>
      </c>
      <c r="AY131" s="225" t="s">
        <v>120</v>
      </c>
    </row>
    <row r="132" spans="2:65" s="1" customFormat="1" ht="25.5" customHeight="1">
      <c r="B132" s="40"/>
      <c r="C132" s="237" t="s">
        <v>172</v>
      </c>
      <c r="D132" s="237" t="s">
        <v>203</v>
      </c>
      <c r="E132" s="238" t="s">
        <v>347</v>
      </c>
      <c r="F132" s="239" t="s">
        <v>348</v>
      </c>
      <c r="G132" s="240" t="s">
        <v>236</v>
      </c>
      <c r="H132" s="241">
        <v>444</v>
      </c>
      <c r="I132" s="242"/>
      <c r="J132" s="243">
        <f>ROUND(I132*H132,2)</f>
        <v>0</v>
      </c>
      <c r="K132" s="239" t="s">
        <v>207</v>
      </c>
      <c r="L132" s="60"/>
      <c r="M132" s="244" t="s">
        <v>21</v>
      </c>
      <c r="N132" s="245" t="s">
        <v>42</v>
      </c>
      <c r="O132" s="4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3" t="s">
        <v>126</v>
      </c>
      <c r="AT132" s="23" t="s">
        <v>203</v>
      </c>
      <c r="AU132" s="23" t="s">
        <v>81</v>
      </c>
      <c r="AY132" s="23" t="s">
        <v>120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79</v>
      </c>
      <c r="BK132" s="203">
        <f>ROUND(I132*H132,2)</f>
        <v>0</v>
      </c>
      <c r="BL132" s="23" t="s">
        <v>126</v>
      </c>
      <c r="BM132" s="23" t="s">
        <v>349</v>
      </c>
    </row>
    <row r="133" spans="2:65" s="11" customFormat="1" ht="13.5">
      <c r="B133" s="204"/>
      <c r="C133" s="205"/>
      <c r="D133" s="206" t="s">
        <v>160</v>
      </c>
      <c r="E133" s="207" t="s">
        <v>21</v>
      </c>
      <c r="F133" s="208" t="s">
        <v>336</v>
      </c>
      <c r="G133" s="205"/>
      <c r="H133" s="207" t="s">
        <v>21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160</v>
      </c>
      <c r="AU133" s="214" t="s">
        <v>81</v>
      </c>
      <c r="AV133" s="11" t="s">
        <v>79</v>
      </c>
      <c r="AW133" s="11" t="s">
        <v>35</v>
      </c>
      <c r="AX133" s="11" t="s">
        <v>71</v>
      </c>
      <c r="AY133" s="214" t="s">
        <v>120</v>
      </c>
    </row>
    <row r="134" spans="2:65" s="11" customFormat="1" ht="13.5">
      <c r="B134" s="204"/>
      <c r="C134" s="205"/>
      <c r="D134" s="206" t="s">
        <v>160</v>
      </c>
      <c r="E134" s="207" t="s">
        <v>21</v>
      </c>
      <c r="F134" s="208" t="s">
        <v>350</v>
      </c>
      <c r="G134" s="205"/>
      <c r="H134" s="207" t="s">
        <v>21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160</v>
      </c>
      <c r="AU134" s="214" t="s">
        <v>81</v>
      </c>
      <c r="AV134" s="11" t="s">
        <v>79</v>
      </c>
      <c r="AW134" s="11" t="s">
        <v>35</v>
      </c>
      <c r="AX134" s="11" t="s">
        <v>71</v>
      </c>
      <c r="AY134" s="214" t="s">
        <v>120</v>
      </c>
    </row>
    <row r="135" spans="2:65" s="12" customFormat="1" ht="13.5">
      <c r="B135" s="215"/>
      <c r="C135" s="216"/>
      <c r="D135" s="206" t="s">
        <v>160</v>
      </c>
      <c r="E135" s="217" t="s">
        <v>21</v>
      </c>
      <c r="F135" s="218" t="s">
        <v>351</v>
      </c>
      <c r="G135" s="216"/>
      <c r="H135" s="219">
        <v>444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160</v>
      </c>
      <c r="AU135" s="225" t="s">
        <v>81</v>
      </c>
      <c r="AV135" s="12" t="s">
        <v>81</v>
      </c>
      <c r="AW135" s="12" t="s">
        <v>35</v>
      </c>
      <c r="AX135" s="12" t="s">
        <v>79</v>
      </c>
      <c r="AY135" s="225" t="s">
        <v>120</v>
      </c>
    </row>
    <row r="136" spans="2:65" s="1" customFormat="1" ht="38.25" customHeight="1">
      <c r="B136" s="40"/>
      <c r="C136" s="237" t="s">
        <v>176</v>
      </c>
      <c r="D136" s="237" t="s">
        <v>203</v>
      </c>
      <c r="E136" s="238" t="s">
        <v>352</v>
      </c>
      <c r="F136" s="239" t="s">
        <v>353</v>
      </c>
      <c r="G136" s="240" t="s">
        <v>236</v>
      </c>
      <c r="H136" s="241">
        <v>149.6</v>
      </c>
      <c r="I136" s="242"/>
      <c r="J136" s="243">
        <f>ROUND(I136*H136,2)</f>
        <v>0</v>
      </c>
      <c r="K136" s="239" t="s">
        <v>207</v>
      </c>
      <c r="L136" s="60"/>
      <c r="M136" s="244" t="s">
        <v>21</v>
      </c>
      <c r="N136" s="245" t="s">
        <v>42</v>
      </c>
      <c r="O136" s="4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3" t="s">
        <v>126</v>
      </c>
      <c r="AT136" s="23" t="s">
        <v>203</v>
      </c>
      <c r="AU136" s="23" t="s">
        <v>81</v>
      </c>
      <c r="AY136" s="23" t="s">
        <v>120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79</v>
      </c>
      <c r="BK136" s="203">
        <f>ROUND(I136*H136,2)</f>
        <v>0</v>
      </c>
      <c r="BL136" s="23" t="s">
        <v>126</v>
      </c>
      <c r="BM136" s="23" t="s">
        <v>354</v>
      </c>
    </row>
    <row r="137" spans="2:65" s="11" customFormat="1" ht="13.5">
      <c r="B137" s="204"/>
      <c r="C137" s="205"/>
      <c r="D137" s="206" t="s">
        <v>160</v>
      </c>
      <c r="E137" s="207" t="s">
        <v>21</v>
      </c>
      <c r="F137" s="208" t="s">
        <v>295</v>
      </c>
      <c r="G137" s="205"/>
      <c r="H137" s="207" t="s">
        <v>21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160</v>
      </c>
      <c r="AU137" s="214" t="s">
        <v>81</v>
      </c>
      <c r="AV137" s="11" t="s">
        <v>79</v>
      </c>
      <c r="AW137" s="11" t="s">
        <v>35</v>
      </c>
      <c r="AX137" s="11" t="s">
        <v>71</v>
      </c>
      <c r="AY137" s="214" t="s">
        <v>120</v>
      </c>
    </row>
    <row r="138" spans="2:65" s="12" customFormat="1" ht="13.5">
      <c r="B138" s="215"/>
      <c r="C138" s="216"/>
      <c r="D138" s="206" t="s">
        <v>160</v>
      </c>
      <c r="E138" s="217" t="s">
        <v>235</v>
      </c>
      <c r="F138" s="218" t="s">
        <v>237</v>
      </c>
      <c r="G138" s="216"/>
      <c r="H138" s="219">
        <v>149.6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160</v>
      </c>
      <c r="AU138" s="225" t="s">
        <v>81</v>
      </c>
      <c r="AV138" s="12" t="s">
        <v>81</v>
      </c>
      <c r="AW138" s="12" t="s">
        <v>35</v>
      </c>
      <c r="AX138" s="12" t="s">
        <v>79</v>
      </c>
      <c r="AY138" s="225" t="s">
        <v>120</v>
      </c>
    </row>
    <row r="139" spans="2:65" s="1" customFormat="1" ht="38.25" customHeight="1">
      <c r="B139" s="40"/>
      <c r="C139" s="237" t="s">
        <v>10</v>
      </c>
      <c r="D139" s="237" t="s">
        <v>203</v>
      </c>
      <c r="E139" s="238" t="s">
        <v>355</v>
      </c>
      <c r="F139" s="239" t="s">
        <v>356</v>
      </c>
      <c r="G139" s="240" t="s">
        <v>236</v>
      </c>
      <c r="H139" s="241">
        <v>3020.308</v>
      </c>
      <c r="I139" s="242"/>
      <c r="J139" s="243">
        <f>ROUND(I139*H139,2)</f>
        <v>0</v>
      </c>
      <c r="K139" s="239" t="s">
        <v>207</v>
      </c>
      <c r="L139" s="60"/>
      <c r="M139" s="244" t="s">
        <v>21</v>
      </c>
      <c r="N139" s="245" t="s">
        <v>42</v>
      </c>
      <c r="O139" s="4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23" t="s">
        <v>126</v>
      </c>
      <c r="AT139" s="23" t="s">
        <v>203</v>
      </c>
      <c r="AU139" s="23" t="s">
        <v>81</v>
      </c>
      <c r="AY139" s="23" t="s">
        <v>120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3" t="s">
        <v>79</v>
      </c>
      <c r="BK139" s="203">
        <f>ROUND(I139*H139,2)</f>
        <v>0</v>
      </c>
      <c r="BL139" s="23" t="s">
        <v>126</v>
      </c>
      <c r="BM139" s="23" t="s">
        <v>357</v>
      </c>
    </row>
    <row r="140" spans="2:65" s="11" customFormat="1" ht="13.5">
      <c r="B140" s="204"/>
      <c r="C140" s="205"/>
      <c r="D140" s="206" t="s">
        <v>160</v>
      </c>
      <c r="E140" s="207" t="s">
        <v>21</v>
      </c>
      <c r="F140" s="208" t="s">
        <v>358</v>
      </c>
      <c r="G140" s="205"/>
      <c r="H140" s="207" t="s">
        <v>21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160</v>
      </c>
      <c r="AU140" s="214" t="s">
        <v>81</v>
      </c>
      <c r="AV140" s="11" t="s">
        <v>79</v>
      </c>
      <c r="AW140" s="11" t="s">
        <v>35</v>
      </c>
      <c r="AX140" s="11" t="s">
        <v>71</v>
      </c>
      <c r="AY140" s="214" t="s">
        <v>120</v>
      </c>
    </row>
    <row r="141" spans="2:65" s="12" customFormat="1" ht="13.5">
      <c r="B141" s="215"/>
      <c r="C141" s="216"/>
      <c r="D141" s="206" t="s">
        <v>160</v>
      </c>
      <c r="E141" s="217" t="s">
        <v>21</v>
      </c>
      <c r="F141" s="218" t="s">
        <v>359</v>
      </c>
      <c r="G141" s="216"/>
      <c r="H141" s="219">
        <v>1879.29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160</v>
      </c>
      <c r="AU141" s="225" t="s">
        <v>81</v>
      </c>
      <c r="AV141" s="12" t="s">
        <v>81</v>
      </c>
      <c r="AW141" s="12" t="s">
        <v>35</v>
      </c>
      <c r="AX141" s="12" t="s">
        <v>71</v>
      </c>
      <c r="AY141" s="225" t="s">
        <v>120</v>
      </c>
    </row>
    <row r="142" spans="2:65" s="12" customFormat="1" ht="13.5">
      <c r="B142" s="215"/>
      <c r="C142" s="216"/>
      <c r="D142" s="206" t="s">
        <v>160</v>
      </c>
      <c r="E142" s="217" t="s">
        <v>21</v>
      </c>
      <c r="F142" s="218" t="s">
        <v>360</v>
      </c>
      <c r="G142" s="216"/>
      <c r="H142" s="219">
        <v>937.33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160</v>
      </c>
      <c r="AU142" s="225" t="s">
        <v>81</v>
      </c>
      <c r="AV142" s="12" t="s">
        <v>81</v>
      </c>
      <c r="AW142" s="12" t="s">
        <v>35</v>
      </c>
      <c r="AX142" s="12" t="s">
        <v>71</v>
      </c>
      <c r="AY142" s="225" t="s">
        <v>120</v>
      </c>
    </row>
    <row r="143" spans="2:65" s="12" customFormat="1" ht="13.5">
      <c r="B143" s="215"/>
      <c r="C143" s="216"/>
      <c r="D143" s="206" t="s">
        <v>160</v>
      </c>
      <c r="E143" s="217" t="s">
        <v>21</v>
      </c>
      <c r="F143" s="218" t="s">
        <v>361</v>
      </c>
      <c r="G143" s="216"/>
      <c r="H143" s="219">
        <v>203.68799999999999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160</v>
      </c>
      <c r="AU143" s="225" t="s">
        <v>81</v>
      </c>
      <c r="AV143" s="12" t="s">
        <v>81</v>
      </c>
      <c r="AW143" s="12" t="s">
        <v>35</v>
      </c>
      <c r="AX143" s="12" t="s">
        <v>71</v>
      </c>
      <c r="AY143" s="225" t="s">
        <v>120</v>
      </c>
    </row>
    <row r="144" spans="2:65" s="13" customFormat="1" ht="13.5">
      <c r="B144" s="226"/>
      <c r="C144" s="227"/>
      <c r="D144" s="206" t="s">
        <v>160</v>
      </c>
      <c r="E144" s="228" t="s">
        <v>242</v>
      </c>
      <c r="F144" s="229" t="s">
        <v>164</v>
      </c>
      <c r="G144" s="227"/>
      <c r="H144" s="230">
        <v>3020.308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160</v>
      </c>
      <c r="AU144" s="236" t="s">
        <v>81</v>
      </c>
      <c r="AV144" s="13" t="s">
        <v>126</v>
      </c>
      <c r="AW144" s="13" t="s">
        <v>35</v>
      </c>
      <c r="AX144" s="13" t="s">
        <v>79</v>
      </c>
      <c r="AY144" s="236" t="s">
        <v>120</v>
      </c>
    </row>
    <row r="145" spans="2:65" s="1" customFormat="1" ht="38.25" customHeight="1">
      <c r="B145" s="40"/>
      <c r="C145" s="237" t="s">
        <v>183</v>
      </c>
      <c r="D145" s="237" t="s">
        <v>203</v>
      </c>
      <c r="E145" s="238" t="s">
        <v>362</v>
      </c>
      <c r="F145" s="239" t="s">
        <v>363</v>
      </c>
      <c r="G145" s="240" t="s">
        <v>236</v>
      </c>
      <c r="H145" s="241">
        <v>3020.308</v>
      </c>
      <c r="I145" s="242"/>
      <c r="J145" s="243">
        <f>ROUND(I145*H145,2)</f>
        <v>0</v>
      </c>
      <c r="K145" s="239" t="s">
        <v>207</v>
      </c>
      <c r="L145" s="60"/>
      <c r="M145" s="244" t="s">
        <v>21</v>
      </c>
      <c r="N145" s="245" t="s">
        <v>42</v>
      </c>
      <c r="O145" s="4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23" t="s">
        <v>126</v>
      </c>
      <c r="AT145" s="23" t="s">
        <v>203</v>
      </c>
      <c r="AU145" s="23" t="s">
        <v>81</v>
      </c>
      <c r="AY145" s="23" t="s">
        <v>120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3" t="s">
        <v>79</v>
      </c>
      <c r="BK145" s="203">
        <f>ROUND(I145*H145,2)</f>
        <v>0</v>
      </c>
      <c r="BL145" s="23" t="s">
        <v>126</v>
      </c>
      <c r="BM145" s="23" t="s">
        <v>364</v>
      </c>
    </row>
    <row r="146" spans="2:65" s="12" customFormat="1" ht="13.5">
      <c r="B146" s="215"/>
      <c r="C146" s="216"/>
      <c r="D146" s="206" t="s">
        <v>160</v>
      </c>
      <c r="E146" s="217" t="s">
        <v>21</v>
      </c>
      <c r="F146" s="218" t="s">
        <v>242</v>
      </c>
      <c r="G146" s="216"/>
      <c r="H146" s="219">
        <v>3020.308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160</v>
      </c>
      <c r="AU146" s="225" t="s">
        <v>81</v>
      </c>
      <c r="AV146" s="12" t="s">
        <v>81</v>
      </c>
      <c r="AW146" s="12" t="s">
        <v>35</v>
      </c>
      <c r="AX146" s="12" t="s">
        <v>79</v>
      </c>
      <c r="AY146" s="225" t="s">
        <v>120</v>
      </c>
    </row>
    <row r="147" spans="2:65" s="1" customFormat="1" ht="25.5" customHeight="1">
      <c r="B147" s="40"/>
      <c r="C147" s="237" t="s">
        <v>187</v>
      </c>
      <c r="D147" s="237" t="s">
        <v>203</v>
      </c>
      <c r="E147" s="238" t="s">
        <v>365</v>
      </c>
      <c r="F147" s="239" t="s">
        <v>366</v>
      </c>
      <c r="G147" s="240" t="s">
        <v>236</v>
      </c>
      <c r="H147" s="241">
        <v>73.25</v>
      </c>
      <c r="I147" s="242"/>
      <c r="J147" s="243">
        <f>ROUND(I147*H147,2)</f>
        <v>0</v>
      </c>
      <c r="K147" s="239" t="s">
        <v>207</v>
      </c>
      <c r="L147" s="60"/>
      <c r="M147" s="244" t="s">
        <v>21</v>
      </c>
      <c r="N147" s="245" t="s">
        <v>42</v>
      </c>
      <c r="O147" s="4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3" t="s">
        <v>126</v>
      </c>
      <c r="AT147" s="23" t="s">
        <v>203</v>
      </c>
      <c r="AU147" s="23" t="s">
        <v>81</v>
      </c>
      <c r="AY147" s="23" t="s">
        <v>120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3" t="s">
        <v>79</v>
      </c>
      <c r="BK147" s="203">
        <f>ROUND(I147*H147,2)</f>
        <v>0</v>
      </c>
      <c r="BL147" s="23" t="s">
        <v>126</v>
      </c>
      <c r="BM147" s="23" t="s">
        <v>367</v>
      </c>
    </row>
    <row r="148" spans="2:65" s="11" customFormat="1" ht="13.5">
      <c r="B148" s="204"/>
      <c r="C148" s="205"/>
      <c r="D148" s="206" t="s">
        <v>160</v>
      </c>
      <c r="E148" s="207" t="s">
        <v>21</v>
      </c>
      <c r="F148" s="208" t="s">
        <v>368</v>
      </c>
      <c r="G148" s="205"/>
      <c r="H148" s="207" t="s">
        <v>21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160</v>
      </c>
      <c r="AU148" s="214" t="s">
        <v>81</v>
      </c>
      <c r="AV148" s="11" t="s">
        <v>79</v>
      </c>
      <c r="AW148" s="11" t="s">
        <v>35</v>
      </c>
      <c r="AX148" s="11" t="s">
        <v>71</v>
      </c>
      <c r="AY148" s="214" t="s">
        <v>120</v>
      </c>
    </row>
    <row r="149" spans="2:65" s="12" customFormat="1" ht="13.5">
      <c r="B149" s="215"/>
      <c r="C149" s="216"/>
      <c r="D149" s="206" t="s">
        <v>160</v>
      </c>
      <c r="E149" s="217" t="s">
        <v>244</v>
      </c>
      <c r="F149" s="218" t="s">
        <v>369</v>
      </c>
      <c r="G149" s="216"/>
      <c r="H149" s="219">
        <v>73.25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160</v>
      </c>
      <c r="AU149" s="225" t="s">
        <v>81</v>
      </c>
      <c r="AV149" s="12" t="s">
        <v>81</v>
      </c>
      <c r="AW149" s="12" t="s">
        <v>35</v>
      </c>
      <c r="AX149" s="12" t="s">
        <v>79</v>
      </c>
      <c r="AY149" s="225" t="s">
        <v>120</v>
      </c>
    </row>
    <row r="150" spans="2:65" s="1" customFormat="1" ht="38.25" customHeight="1">
      <c r="B150" s="40"/>
      <c r="C150" s="237" t="s">
        <v>191</v>
      </c>
      <c r="D150" s="237" t="s">
        <v>203</v>
      </c>
      <c r="E150" s="238" t="s">
        <v>370</v>
      </c>
      <c r="F150" s="239" t="s">
        <v>371</v>
      </c>
      <c r="G150" s="240" t="s">
        <v>236</v>
      </c>
      <c r="H150" s="241">
        <v>73.25</v>
      </c>
      <c r="I150" s="242"/>
      <c r="J150" s="243">
        <f>ROUND(I150*H150,2)</f>
        <v>0</v>
      </c>
      <c r="K150" s="239" t="s">
        <v>207</v>
      </c>
      <c r="L150" s="60"/>
      <c r="M150" s="244" t="s">
        <v>21</v>
      </c>
      <c r="N150" s="245" t="s">
        <v>42</v>
      </c>
      <c r="O150" s="4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3" t="s">
        <v>126</v>
      </c>
      <c r="AT150" s="23" t="s">
        <v>203</v>
      </c>
      <c r="AU150" s="23" t="s">
        <v>81</v>
      </c>
      <c r="AY150" s="23" t="s">
        <v>120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79</v>
      </c>
      <c r="BK150" s="203">
        <f>ROUND(I150*H150,2)</f>
        <v>0</v>
      </c>
      <c r="BL150" s="23" t="s">
        <v>126</v>
      </c>
      <c r="BM150" s="23" t="s">
        <v>372</v>
      </c>
    </row>
    <row r="151" spans="2:65" s="12" customFormat="1" ht="13.5">
      <c r="B151" s="215"/>
      <c r="C151" s="216"/>
      <c r="D151" s="206" t="s">
        <v>160</v>
      </c>
      <c r="E151" s="217" t="s">
        <v>21</v>
      </c>
      <c r="F151" s="218" t="s">
        <v>244</v>
      </c>
      <c r="G151" s="216"/>
      <c r="H151" s="219">
        <v>73.25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160</v>
      </c>
      <c r="AU151" s="225" t="s">
        <v>81</v>
      </c>
      <c r="AV151" s="12" t="s">
        <v>81</v>
      </c>
      <c r="AW151" s="12" t="s">
        <v>35</v>
      </c>
      <c r="AX151" s="12" t="s">
        <v>79</v>
      </c>
      <c r="AY151" s="225" t="s">
        <v>120</v>
      </c>
    </row>
    <row r="152" spans="2:65" s="1" customFormat="1" ht="38.25" customHeight="1">
      <c r="B152" s="40"/>
      <c r="C152" s="237" t="s">
        <v>195</v>
      </c>
      <c r="D152" s="237" t="s">
        <v>203</v>
      </c>
      <c r="E152" s="238" t="s">
        <v>373</v>
      </c>
      <c r="F152" s="239" t="s">
        <v>374</v>
      </c>
      <c r="G152" s="240" t="s">
        <v>236</v>
      </c>
      <c r="H152" s="241">
        <v>77.7</v>
      </c>
      <c r="I152" s="242"/>
      <c r="J152" s="243">
        <f>ROUND(I152*H152,2)</f>
        <v>0</v>
      </c>
      <c r="K152" s="239" t="s">
        <v>299</v>
      </c>
      <c r="L152" s="60"/>
      <c r="M152" s="244" t="s">
        <v>21</v>
      </c>
      <c r="N152" s="245" t="s">
        <v>42</v>
      </c>
      <c r="O152" s="41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23" t="s">
        <v>126</v>
      </c>
      <c r="AT152" s="23" t="s">
        <v>203</v>
      </c>
      <c r="AU152" s="23" t="s">
        <v>81</v>
      </c>
      <c r="AY152" s="23" t="s">
        <v>120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79</v>
      </c>
      <c r="BK152" s="203">
        <f>ROUND(I152*H152,2)</f>
        <v>0</v>
      </c>
      <c r="BL152" s="23" t="s">
        <v>126</v>
      </c>
      <c r="BM152" s="23" t="s">
        <v>375</v>
      </c>
    </row>
    <row r="153" spans="2:65" s="11" customFormat="1" ht="13.5">
      <c r="B153" s="204"/>
      <c r="C153" s="205"/>
      <c r="D153" s="206" t="s">
        <v>160</v>
      </c>
      <c r="E153" s="207" t="s">
        <v>21</v>
      </c>
      <c r="F153" s="208" t="s">
        <v>376</v>
      </c>
      <c r="G153" s="205"/>
      <c r="H153" s="207" t="s">
        <v>21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160</v>
      </c>
      <c r="AU153" s="214" t="s">
        <v>81</v>
      </c>
      <c r="AV153" s="11" t="s">
        <v>79</v>
      </c>
      <c r="AW153" s="11" t="s">
        <v>35</v>
      </c>
      <c r="AX153" s="11" t="s">
        <v>71</v>
      </c>
      <c r="AY153" s="214" t="s">
        <v>120</v>
      </c>
    </row>
    <row r="154" spans="2:65" s="12" customFormat="1" ht="13.5">
      <c r="B154" s="215"/>
      <c r="C154" s="216"/>
      <c r="D154" s="206" t="s">
        <v>160</v>
      </c>
      <c r="E154" s="217" t="s">
        <v>260</v>
      </c>
      <c r="F154" s="218" t="s">
        <v>377</v>
      </c>
      <c r="G154" s="216"/>
      <c r="H154" s="219">
        <v>77.7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160</v>
      </c>
      <c r="AU154" s="225" t="s">
        <v>81</v>
      </c>
      <c r="AV154" s="12" t="s">
        <v>81</v>
      </c>
      <c r="AW154" s="12" t="s">
        <v>35</v>
      </c>
      <c r="AX154" s="12" t="s">
        <v>79</v>
      </c>
      <c r="AY154" s="225" t="s">
        <v>120</v>
      </c>
    </row>
    <row r="155" spans="2:65" s="1" customFormat="1" ht="38.25" customHeight="1">
      <c r="B155" s="40"/>
      <c r="C155" s="237" t="s">
        <v>199</v>
      </c>
      <c r="D155" s="237" t="s">
        <v>203</v>
      </c>
      <c r="E155" s="238" t="s">
        <v>378</v>
      </c>
      <c r="F155" s="239" t="s">
        <v>379</v>
      </c>
      <c r="G155" s="240" t="s">
        <v>236</v>
      </c>
      <c r="H155" s="241">
        <v>77.7</v>
      </c>
      <c r="I155" s="242"/>
      <c r="J155" s="243">
        <f>ROUND(I155*H155,2)</f>
        <v>0</v>
      </c>
      <c r="K155" s="239" t="s">
        <v>207</v>
      </c>
      <c r="L155" s="60"/>
      <c r="M155" s="244" t="s">
        <v>21</v>
      </c>
      <c r="N155" s="245" t="s">
        <v>42</v>
      </c>
      <c r="O155" s="4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3" t="s">
        <v>126</v>
      </c>
      <c r="AT155" s="23" t="s">
        <v>203</v>
      </c>
      <c r="AU155" s="23" t="s">
        <v>81</v>
      </c>
      <c r="AY155" s="23" t="s">
        <v>120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3" t="s">
        <v>79</v>
      </c>
      <c r="BK155" s="203">
        <f>ROUND(I155*H155,2)</f>
        <v>0</v>
      </c>
      <c r="BL155" s="23" t="s">
        <v>126</v>
      </c>
      <c r="BM155" s="23" t="s">
        <v>380</v>
      </c>
    </row>
    <row r="156" spans="2:65" s="12" customFormat="1" ht="13.5">
      <c r="B156" s="215"/>
      <c r="C156" s="216"/>
      <c r="D156" s="206" t="s">
        <v>160</v>
      </c>
      <c r="E156" s="217" t="s">
        <v>21</v>
      </c>
      <c r="F156" s="218" t="s">
        <v>260</v>
      </c>
      <c r="G156" s="216"/>
      <c r="H156" s="219">
        <v>77.7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160</v>
      </c>
      <c r="AU156" s="225" t="s">
        <v>81</v>
      </c>
      <c r="AV156" s="12" t="s">
        <v>81</v>
      </c>
      <c r="AW156" s="12" t="s">
        <v>35</v>
      </c>
      <c r="AX156" s="12" t="s">
        <v>79</v>
      </c>
      <c r="AY156" s="225" t="s">
        <v>120</v>
      </c>
    </row>
    <row r="157" spans="2:65" s="1" customFormat="1" ht="25.5" customHeight="1">
      <c r="B157" s="40"/>
      <c r="C157" s="237" t="s">
        <v>9</v>
      </c>
      <c r="D157" s="237" t="s">
        <v>203</v>
      </c>
      <c r="E157" s="238" t="s">
        <v>381</v>
      </c>
      <c r="F157" s="239" t="s">
        <v>382</v>
      </c>
      <c r="G157" s="240" t="s">
        <v>220</v>
      </c>
      <c r="H157" s="241">
        <v>148</v>
      </c>
      <c r="I157" s="242"/>
      <c r="J157" s="243">
        <f>ROUND(I157*H157,2)</f>
        <v>0</v>
      </c>
      <c r="K157" s="239" t="s">
        <v>207</v>
      </c>
      <c r="L157" s="60"/>
      <c r="M157" s="244" t="s">
        <v>21</v>
      </c>
      <c r="N157" s="245" t="s">
        <v>42</v>
      </c>
      <c r="O157" s="41"/>
      <c r="P157" s="201">
        <f>O157*H157</f>
        <v>0</v>
      </c>
      <c r="Q157" s="201">
        <v>8.4999999999999995E-4</v>
      </c>
      <c r="R157" s="201">
        <f>Q157*H157</f>
        <v>0.1258</v>
      </c>
      <c r="S157" s="201">
        <v>0</v>
      </c>
      <c r="T157" s="202">
        <f>S157*H157</f>
        <v>0</v>
      </c>
      <c r="AR157" s="23" t="s">
        <v>126</v>
      </c>
      <c r="AT157" s="23" t="s">
        <v>203</v>
      </c>
      <c r="AU157" s="23" t="s">
        <v>81</v>
      </c>
      <c r="AY157" s="23" t="s">
        <v>120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79</v>
      </c>
      <c r="BK157" s="203">
        <f>ROUND(I157*H157,2)</f>
        <v>0</v>
      </c>
      <c r="BL157" s="23" t="s">
        <v>126</v>
      </c>
      <c r="BM157" s="23" t="s">
        <v>383</v>
      </c>
    </row>
    <row r="158" spans="2:65" s="12" customFormat="1" ht="13.5">
      <c r="B158" s="215"/>
      <c r="C158" s="216"/>
      <c r="D158" s="206" t="s">
        <v>160</v>
      </c>
      <c r="E158" s="217" t="s">
        <v>21</v>
      </c>
      <c r="F158" s="218" t="s">
        <v>384</v>
      </c>
      <c r="G158" s="216"/>
      <c r="H158" s="219">
        <v>148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160</v>
      </c>
      <c r="AU158" s="225" t="s">
        <v>81</v>
      </c>
      <c r="AV158" s="12" t="s">
        <v>81</v>
      </c>
      <c r="AW158" s="12" t="s">
        <v>35</v>
      </c>
      <c r="AX158" s="12" t="s">
        <v>79</v>
      </c>
      <c r="AY158" s="225" t="s">
        <v>120</v>
      </c>
    </row>
    <row r="159" spans="2:65" s="1" customFormat="1" ht="38.25" customHeight="1">
      <c r="B159" s="40"/>
      <c r="C159" s="237" t="s">
        <v>211</v>
      </c>
      <c r="D159" s="237" t="s">
        <v>203</v>
      </c>
      <c r="E159" s="238" t="s">
        <v>385</v>
      </c>
      <c r="F159" s="239" t="s">
        <v>386</v>
      </c>
      <c r="G159" s="240" t="s">
        <v>220</v>
      </c>
      <c r="H159" s="241">
        <v>148</v>
      </c>
      <c r="I159" s="242"/>
      <c r="J159" s="243">
        <f>ROUND(I159*H159,2)</f>
        <v>0</v>
      </c>
      <c r="K159" s="239" t="s">
        <v>207</v>
      </c>
      <c r="L159" s="60"/>
      <c r="M159" s="244" t="s">
        <v>21</v>
      </c>
      <c r="N159" s="245" t="s">
        <v>42</v>
      </c>
      <c r="O159" s="4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23" t="s">
        <v>126</v>
      </c>
      <c r="AT159" s="23" t="s">
        <v>203</v>
      </c>
      <c r="AU159" s="23" t="s">
        <v>81</v>
      </c>
      <c r="AY159" s="23" t="s">
        <v>120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3" t="s">
        <v>79</v>
      </c>
      <c r="BK159" s="203">
        <f>ROUND(I159*H159,2)</f>
        <v>0</v>
      </c>
      <c r="BL159" s="23" t="s">
        <v>126</v>
      </c>
      <c r="BM159" s="23" t="s">
        <v>387</v>
      </c>
    </row>
    <row r="160" spans="2:65" s="1" customFormat="1" ht="38.25" customHeight="1">
      <c r="B160" s="40"/>
      <c r="C160" s="237" t="s">
        <v>215</v>
      </c>
      <c r="D160" s="237" t="s">
        <v>203</v>
      </c>
      <c r="E160" s="238" t="s">
        <v>388</v>
      </c>
      <c r="F160" s="239" t="s">
        <v>389</v>
      </c>
      <c r="G160" s="240" t="s">
        <v>236</v>
      </c>
      <c r="H160" s="241">
        <v>77.7</v>
      </c>
      <c r="I160" s="242"/>
      <c r="J160" s="243">
        <f>ROUND(I160*H160,2)</f>
        <v>0</v>
      </c>
      <c r="K160" s="239" t="s">
        <v>207</v>
      </c>
      <c r="L160" s="60"/>
      <c r="M160" s="244" t="s">
        <v>21</v>
      </c>
      <c r="N160" s="245" t="s">
        <v>42</v>
      </c>
      <c r="O160" s="41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3" t="s">
        <v>126</v>
      </c>
      <c r="AT160" s="23" t="s">
        <v>203</v>
      </c>
      <c r="AU160" s="23" t="s">
        <v>81</v>
      </c>
      <c r="AY160" s="23" t="s">
        <v>120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3" t="s">
        <v>79</v>
      </c>
      <c r="BK160" s="203">
        <f>ROUND(I160*H160,2)</f>
        <v>0</v>
      </c>
      <c r="BL160" s="23" t="s">
        <v>126</v>
      </c>
      <c r="BM160" s="23" t="s">
        <v>390</v>
      </c>
    </row>
    <row r="161" spans="2:65" s="12" customFormat="1" ht="13.5">
      <c r="B161" s="215"/>
      <c r="C161" s="216"/>
      <c r="D161" s="206" t="s">
        <v>160</v>
      </c>
      <c r="E161" s="217" t="s">
        <v>21</v>
      </c>
      <c r="F161" s="218" t="s">
        <v>260</v>
      </c>
      <c r="G161" s="216"/>
      <c r="H161" s="219">
        <v>77.7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160</v>
      </c>
      <c r="AU161" s="225" t="s">
        <v>81</v>
      </c>
      <c r="AV161" s="12" t="s">
        <v>81</v>
      </c>
      <c r="AW161" s="12" t="s">
        <v>35</v>
      </c>
      <c r="AX161" s="12" t="s">
        <v>79</v>
      </c>
      <c r="AY161" s="225" t="s">
        <v>120</v>
      </c>
    </row>
    <row r="162" spans="2:65" s="1" customFormat="1" ht="38.25" customHeight="1">
      <c r="B162" s="40"/>
      <c r="C162" s="237" t="s">
        <v>391</v>
      </c>
      <c r="D162" s="237" t="s">
        <v>203</v>
      </c>
      <c r="E162" s="238" t="s">
        <v>392</v>
      </c>
      <c r="F162" s="239" t="s">
        <v>393</v>
      </c>
      <c r="G162" s="240" t="s">
        <v>236</v>
      </c>
      <c r="H162" s="241">
        <v>149.6</v>
      </c>
      <c r="I162" s="242"/>
      <c r="J162" s="243">
        <f>ROUND(I162*H162,2)</f>
        <v>0</v>
      </c>
      <c r="K162" s="239" t="s">
        <v>299</v>
      </c>
      <c r="L162" s="60"/>
      <c r="M162" s="244" t="s">
        <v>21</v>
      </c>
      <c r="N162" s="245" t="s">
        <v>42</v>
      </c>
      <c r="O162" s="4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23" t="s">
        <v>126</v>
      </c>
      <c r="AT162" s="23" t="s">
        <v>203</v>
      </c>
      <c r="AU162" s="23" t="s">
        <v>81</v>
      </c>
      <c r="AY162" s="23" t="s">
        <v>120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79</v>
      </c>
      <c r="BK162" s="203">
        <f>ROUND(I162*H162,2)</f>
        <v>0</v>
      </c>
      <c r="BL162" s="23" t="s">
        <v>126</v>
      </c>
      <c r="BM162" s="23" t="s">
        <v>394</v>
      </c>
    </row>
    <row r="163" spans="2:65" s="11" customFormat="1" ht="13.5">
      <c r="B163" s="204"/>
      <c r="C163" s="205"/>
      <c r="D163" s="206" t="s">
        <v>160</v>
      </c>
      <c r="E163" s="207" t="s">
        <v>21</v>
      </c>
      <c r="F163" s="208" t="s">
        <v>395</v>
      </c>
      <c r="G163" s="205"/>
      <c r="H163" s="207" t="s">
        <v>21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160</v>
      </c>
      <c r="AU163" s="214" t="s">
        <v>81</v>
      </c>
      <c r="AV163" s="11" t="s">
        <v>79</v>
      </c>
      <c r="AW163" s="11" t="s">
        <v>35</v>
      </c>
      <c r="AX163" s="11" t="s">
        <v>71</v>
      </c>
      <c r="AY163" s="214" t="s">
        <v>120</v>
      </c>
    </row>
    <row r="164" spans="2:65" s="11" customFormat="1" ht="13.5">
      <c r="B164" s="204"/>
      <c r="C164" s="205"/>
      <c r="D164" s="206" t="s">
        <v>160</v>
      </c>
      <c r="E164" s="207" t="s">
        <v>21</v>
      </c>
      <c r="F164" s="208" t="s">
        <v>396</v>
      </c>
      <c r="G164" s="205"/>
      <c r="H164" s="207" t="s">
        <v>21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160</v>
      </c>
      <c r="AU164" s="214" t="s">
        <v>81</v>
      </c>
      <c r="AV164" s="11" t="s">
        <v>79</v>
      </c>
      <c r="AW164" s="11" t="s">
        <v>35</v>
      </c>
      <c r="AX164" s="11" t="s">
        <v>71</v>
      </c>
      <c r="AY164" s="214" t="s">
        <v>120</v>
      </c>
    </row>
    <row r="165" spans="2:65" s="12" customFormat="1" ht="13.5">
      <c r="B165" s="215"/>
      <c r="C165" s="216"/>
      <c r="D165" s="206" t="s">
        <v>160</v>
      </c>
      <c r="E165" s="217" t="s">
        <v>21</v>
      </c>
      <c r="F165" s="218" t="s">
        <v>235</v>
      </c>
      <c r="G165" s="216"/>
      <c r="H165" s="219">
        <v>149.6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160</v>
      </c>
      <c r="AU165" s="225" t="s">
        <v>81</v>
      </c>
      <c r="AV165" s="12" t="s">
        <v>81</v>
      </c>
      <c r="AW165" s="12" t="s">
        <v>35</v>
      </c>
      <c r="AX165" s="12" t="s">
        <v>79</v>
      </c>
      <c r="AY165" s="225" t="s">
        <v>120</v>
      </c>
    </row>
    <row r="166" spans="2:65" s="1" customFormat="1" ht="38.25" customHeight="1">
      <c r="B166" s="40"/>
      <c r="C166" s="237" t="s">
        <v>397</v>
      </c>
      <c r="D166" s="237" t="s">
        <v>203</v>
      </c>
      <c r="E166" s="238" t="s">
        <v>398</v>
      </c>
      <c r="F166" s="239" t="s">
        <v>399</v>
      </c>
      <c r="G166" s="240" t="s">
        <v>236</v>
      </c>
      <c r="H166" s="241">
        <v>3171.2579999999998</v>
      </c>
      <c r="I166" s="242"/>
      <c r="J166" s="243">
        <f>ROUND(I166*H166,2)</f>
        <v>0</v>
      </c>
      <c r="K166" s="239" t="s">
        <v>207</v>
      </c>
      <c r="L166" s="60"/>
      <c r="M166" s="244" t="s">
        <v>21</v>
      </c>
      <c r="N166" s="245" t="s">
        <v>42</v>
      </c>
      <c r="O166" s="41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3" t="s">
        <v>126</v>
      </c>
      <c r="AT166" s="23" t="s">
        <v>203</v>
      </c>
      <c r="AU166" s="23" t="s">
        <v>81</v>
      </c>
      <c r="AY166" s="23" t="s">
        <v>120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79</v>
      </c>
      <c r="BK166" s="203">
        <f>ROUND(I166*H166,2)</f>
        <v>0</v>
      </c>
      <c r="BL166" s="23" t="s">
        <v>126</v>
      </c>
      <c r="BM166" s="23" t="s">
        <v>400</v>
      </c>
    </row>
    <row r="167" spans="2:65" s="12" customFormat="1" ht="13.5">
      <c r="B167" s="215"/>
      <c r="C167" s="216"/>
      <c r="D167" s="206" t="s">
        <v>160</v>
      </c>
      <c r="E167" s="217" t="s">
        <v>21</v>
      </c>
      <c r="F167" s="218" t="s">
        <v>401</v>
      </c>
      <c r="G167" s="216"/>
      <c r="H167" s="219">
        <v>150.94999999999999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160</v>
      </c>
      <c r="AU167" s="225" t="s">
        <v>81</v>
      </c>
      <c r="AV167" s="12" t="s">
        <v>81</v>
      </c>
      <c r="AW167" s="12" t="s">
        <v>35</v>
      </c>
      <c r="AX167" s="12" t="s">
        <v>71</v>
      </c>
      <c r="AY167" s="225" t="s">
        <v>120</v>
      </c>
    </row>
    <row r="168" spans="2:65" s="12" customFormat="1" ht="13.5">
      <c r="B168" s="215"/>
      <c r="C168" s="216"/>
      <c r="D168" s="206" t="s">
        <v>160</v>
      </c>
      <c r="E168" s="217" t="s">
        <v>21</v>
      </c>
      <c r="F168" s="218" t="s">
        <v>242</v>
      </c>
      <c r="G168" s="216"/>
      <c r="H168" s="219">
        <v>3020.308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160</v>
      </c>
      <c r="AU168" s="225" t="s">
        <v>81</v>
      </c>
      <c r="AV168" s="12" t="s">
        <v>81</v>
      </c>
      <c r="AW168" s="12" t="s">
        <v>35</v>
      </c>
      <c r="AX168" s="12" t="s">
        <v>71</v>
      </c>
      <c r="AY168" s="225" t="s">
        <v>120</v>
      </c>
    </row>
    <row r="169" spans="2:65" s="13" customFormat="1" ht="13.5">
      <c r="B169" s="226"/>
      <c r="C169" s="227"/>
      <c r="D169" s="206" t="s">
        <v>160</v>
      </c>
      <c r="E169" s="228" t="s">
        <v>246</v>
      </c>
      <c r="F169" s="229" t="s">
        <v>164</v>
      </c>
      <c r="G169" s="227"/>
      <c r="H169" s="230">
        <v>3171.2579999999998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160</v>
      </c>
      <c r="AU169" s="236" t="s">
        <v>81</v>
      </c>
      <c r="AV169" s="13" t="s">
        <v>126</v>
      </c>
      <c r="AW169" s="13" t="s">
        <v>35</v>
      </c>
      <c r="AX169" s="13" t="s">
        <v>79</v>
      </c>
      <c r="AY169" s="236" t="s">
        <v>120</v>
      </c>
    </row>
    <row r="170" spans="2:65" s="1" customFormat="1" ht="51" customHeight="1">
      <c r="B170" s="40"/>
      <c r="C170" s="237" t="s">
        <v>402</v>
      </c>
      <c r="D170" s="237" t="s">
        <v>203</v>
      </c>
      <c r="E170" s="238" t="s">
        <v>403</v>
      </c>
      <c r="F170" s="239" t="s">
        <v>404</v>
      </c>
      <c r="G170" s="240" t="s">
        <v>236</v>
      </c>
      <c r="H170" s="241">
        <v>47568.87</v>
      </c>
      <c r="I170" s="242"/>
      <c r="J170" s="243">
        <f>ROUND(I170*H170,2)</f>
        <v>0</v>
      </c>
      <c r="K170" s="239" t="s">
        <v>299</v>
      </c>
      <c r="L170" s="60"/>
      <c r="M170" s="244" t="s">
        <v>21</v>
      </c>
      <c r="N170" s="245" t="s">
        <v>42</v>
      </c>
      <c r="O170" s="4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23" t="s">
        <v>126</v>
      </c>
      <c r="AT170" s="23" t="s">
        <v>203</v>
      </c>
      <c r="AU170" s="23" t="s">
        <v>81</v>
      </c>
      <c r="AY170" s="23" t="s">
        <v>120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23" t="s">
        <v>79</v>
      </c>
      <c r="BK170" s="203">
        <f>ROUND(I170*H170,2)</f>
        <v>0</v>
      </c>
      <c r="BL170" s="23" t="s">
        <v>126</v>
      </c>
      <c r="BM170" s="23" t="s">
        <v>405</v>
      </c>
    </row>
    <row r="171" spans="2:65" s="11" customFormat="1" ht="13.5">
      <c r="B171" s="204"/>
      <c r="C171" s="205"/>
      <c r="D171" s="206" t="s">
        <v>160</v>
      </c>
      <c r="E171" s="207" t="s">
        <v>21</v>
      </c>
      <c r="F171" s="208" t="s">
        <v>406</v>
      </c>
      <c r="G171" s="205"/>
      <c r="H171" s="207" t="s">
        <v>21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160</v>
      </c>
      <c r="AU171" s="214" t="s">
        <v>81</v>
      </c>
      <c r="AV171" s="11" t="s">
        <v>79</v>
      </c>
      <c r="AW171" s="11" t="s">
        <v>35</v>
      </c>
      <c r="AX171" s="11" t="s">
        <v>71</v>
      </c>
      <c r="AY171" s="214" t="s">
        <v>120</v>
      </c>
    </row>
    <row r="172" spans="2:65" s="12" customFormat="1" ht="13.5">
      <c r="B172" s="215"/>
      <c r="C172" s="216"/>
      <c r="D172" s="206" t="s">
        <v>160</v>
      </c>
      <c r="E172" s="217" t="s">
        <v>21</v>
      </c>
      <c r="F172" s="218" t="s">
        <v>407</v>
      </c>
      <c r="G172" s="216"/>
      <c r="H172" s="219">
        <v>47568.87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160</v>
      </c>
      <c r="AU172" s="225" t="s">
        <v>81</v>
      </c>
      <c r="AV172" s="12" t="s">
        <v>81</v>
      </c>
      <c r="AW172" s="12" t="s">
        <v>35</v>
      </c>
      <c r="AX172" s="12" t="s">
        <v>79</v>
      </c>
      <c r="AY172" s="225" t="s">
        <v>120</v>
      </c>
    </row>
    <row r="173" spans="2:65" s="1" customFormat="1" ht="25.5" customHeight="1">
      <c r="B173" s="40"/>
      <c r="C173" s="237" t="s">
        <v>408</v>
      </c>
      <c r="D173" s="237" t="s">
        <v>203</v>
      </c>
      <c r="E173" s="238" t="s">
        <v>409</v>
      </c>
      <c r="F173" s="239" t="s">
        <v>410</v>
      </c>
      <c r="G173" s="240" t="s">
        <v>236</v>
      </c>
      <c r="H173" s="241">
        <v>3171.2579999999998</v>
      </c>
      <c r="I173" s="242"/>
      <c r="J173" s="243">
        <f>ROUND(I173*H173,2)</f>
        <v>0</v>
      </c>
      <c r="K173" s="239" t="s">
        <v>207</v>
      </c>
      <c r="L173" s="60"/>
      <c r="M173" s="244" t="s">
        <v>21</v>
      </c>
      <c r="N173" s="245" t="s">
        <v>42</v>
      </c>
      <c r="O173" s="4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23" t="s">
        <v>126</v>
      </c>
      <c r="AT173" s="23" t="s">
        <v>203</v>
      </c>
      <c r="AU173" s="23" t="s">
        <v>81</v>
      </c>
      <c r="AY173" s="23" t="s">
        <v>120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79</v>
      </c>
      <c r="BK173" s="203">
        <f>ROUND(I173*H173,2)</f>
        <v>0</v>
      </c>
      <c r="BL173" s="23" t="s">
        <v>126</v>
      </c>
      <c r="BM173" s="23" t="s">
        <v>411</v>
      </c>
    </row>
    <row r="174" spans="2:65" s="12" customFormat="1" ht="13.5">
      <c r="B174" s="215"/>
      <c r="C174" s="216"/>
      <c r="D174" s="206" t="s">
        <v>160</v>
      </c>
      <c r="E174" s="217" t="s">
        <v>21</v>
      </c>
      <c r="F174" s="218" t="s">
        <v>246</v>
      </c>
      <c r="G174" s="216"/>
      <c r="H174" s="219">
        <v>3171.2579999999998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160</v>
      </c>
      <c r="AU174" s="225" t="s">
        <v>81</v>
      </c>
      <c r="AV174" s="12" t="s">
        <v>81</v>
      </c>
      <c r="AW174" s="12" t="s">
        <v>35</v>
      </c>
      <c r="AX174" s="12" t="s">
        <v>79</v>
      </c>
      <c r="AY174" s="225" t="s">
        <v>120</v>
      </c>
    </row>
    <row r="175" spans="2:65" s="1" customFormat="1" ht="16.5" customHeight="1">
      <c r="B175" s="40"/>
      <c r="C175" s="237" t="s">
        <v>412</v>
      </c>
      <c r="D175" s="237" t="s">
        <v>203</v>
      </c>
      <c r="E175" s="238" t="s">
        <v>413</v>
      </c>
      <c r="F175" s="239" t="s">
        <v>414</v>
      </c>
      <c r="G175" s="240" t="s">
        <v>236</v>
      </c>
      <c r="H175" s="241">
        <v>3171.2579999999998</v>
      </c>
      <c r="I175" s="242"/>
      <c r="J175" s="243">
        <f>ROUND(I175*H175,2)</f>
        <v>0</v>
      </c>
      <c r="K175" s="239" t="s">
        <v>207</v>
      </c>
      <c r="L175" s="60"/>
      <c r="M175" s="244" t="s">
        <v>21</v>
      </c>
      <c r="N175" s="245" t="s">
        <v>42</v>
      </c>
      <c r="O175" s="41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23" t="s">
        <v>126</v>
      </c>
      <c r="AT175" s="23" t="s">
        <v>203</v>
      </c>
      <c r="AU175" s="23" t="s">
        <v>81</v>
      </c>
      <c r="AY175" s="23" t="s">
        <v>120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3" t="s">
        <v>79</v>
      </c>
      <c r="BK175" s="203">
        <f>ROUND(I175*H175,2)</f>
        <v>0</v>
      </c>
      <c r="BL175" s="23" t="s">
        <v>126</v>
      </c>
      <c r="BM175" s="23" t="s">
        <v>415</v>
      </c>
    </row>
    <row r="176" spans="2:65" s="12" customFormat="1" ht="13.5">
      <c r="B176" s="215"/>
      <c r="C176" s="216"/>
      <c r="D176" s="206" t="s">
        <v>160</v>
      </c>
      <c r="E176" s="217" t="s">
        <v>21</v>
      </c>
      <c r="F176" s="218" t="s">
        <v>246</v>
      </c>
      <c r="G176" s="216"/>
      <c r="H176" s="219">
        <v>3171.2579999999998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160</v>
      </c>
      <c r="AU176" s="225" t="s">
        <v>81</v>
      </c>
      <c r="AV176" s="12" t="s">
        <v>81</v>
      </c>
      <c r="AW176" s="12" t="s">
        <v>35</v>
      </c>
      <c r="AX176" s="12" t="s">
        <v>79</v>
      </c>
      <c r="AY176" s="225" t="s">
        <v>120</v>
      </c>
    </row>
    <row r="177" spans="2:65" s="1" customFormat="1" ht="16.5" customHeight="1">
      <c r="B177" s="40"/>
      <c r="C177" s="237" t="s">
        <v>416</v>
      </c>
      <c r="D177" s="237" t="s">
        <v>203</v>
      </c>
      <c r="E177" s="238" t="s">
        <v>417</v>
      </c>
      <c r="F177" s="239" t="s">
        <v>418</v>
      </c>
      <c r="G177" s="240" t="s">
        <v>419</v>
      </c>
      <c r="H177" s="241">
        <v>5391.1390000000001</v>
      </c>
      <c r="I177" s="242"/>
      <c r="J177" s="243">
        <f>ROUND(I177*H177,2)</f>
        <v>0</v>
      </c>
      <c r="K177" s="239" t="s">
        <v>207</v>
      </c>
      <c r="L177" s="60"/>
      <c r="M177" s="244" t="s">
        <v>21</v>
      </c>
      <c r="N177" s="245" t="s">
        <v>42</v>
      </c>
      <c r="O177" s="41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23" t="s">
        <v>126</v>
      </c>
      <c r="AT177" s="23" t="s">
        <v>203</v>
      </c>
      <c r="AU177" s="23" t="s">
        <v>81</v>
      </c>
      <c r="AY177" s="23" t="s">
        <v>120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79</v>
      </c>
      <c r="BK177" s="203">
        <f>ROUND(I177*H177,2)</f>
        <v>0</v>
      </c>
      <c r="BL177" s="23" t="s">
        <v>126</v>
      </c>
      <c r="BM177" s="23" t="s">
        <v>420</v>
      </c>
    </row>
    <row r="178" spans="2:65" s="12" customFormat="1" ht="13.5">
      <c r="B178" s="215"/>
      <c r="C178" s="216"/>
      <c r="D178" s="206" t="s">
        <v>160</v>
      </c>
      <c r="E178" s="217" t="s">
        <v>21</v>
      </c>
      <c r="F178" s="218" t="s">
        <v>421</v>
      </c>
      <c r="G178" s="216"/>
      <c r="H178" s="219">
        <v>5391.1390000000001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160</v>
      </c>
      <c r="AU178" s="225" t="s">
        <v>81</v>
      </c>
      <c r="AV178" s="12" t="s">
        <v>81</v>
      </c>
      <c r="AW178" s="12" t="s">
        <v>35</v>
      </c>
      <c r="AX178" s="12" t="s">
        <v>79</v>
      </c>
      <c r="AY178" s="225" t="s">
        <v>120</v>
      </c>
    </row>
    <row r="179" spans="2:65" s="1" customFormat="1" ht="25.5" customHeight="1">
      <c r="B179" s="40"/>
      <c r="C179" s="237" t="s">
        <v>422</v>
      </c>
      <c r="D179" s="237" t="s">
        <v>203</v>
      </c>
      <c r="E179" s="238" t="s">
        <v>423</v>
      </c>
      <c r="F179" s="239" t="s">
        <v>424</v>
      </c>
      <c r="G179" s="240" t="s">
        <v>236</v>
      </c>
      <c r="H179" s="241">
        <v>123.512</v>
      </c>
      <c r="I179" s="242"/>
      <c r="J179" s="243">
        <f>ROUND(I179*H179,2)</f>
        <v>0</v>
      </c>
      <c r="K179" s="239" t="s">
        <v>207</v>
      </c>
      <c r="L179" s="60"/>
      <c r="M179" s="244" t="s">
        <v>21</v>
      </c>
      <c r="N179" s="245" t="s">
        <v>42</v>
      </c>
      <c r="O179" s="41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23" t="s">
        <v>126</v>
      </c>
      <c r="AT179" s="23" t="s">
        <v>203</v>
      </c>
      <c r="AU179" s="23" t="s">
        <v>81</v>
      </c>
      <c r="AY179" s="23" t="s">
        <v>120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79</v>
      </c>
      <c r="BK179" s="203">
        <f>ROUND(I179*H179,2)</f>
        <v>0</v>
      </c>
      <c r="BL179" s="23" t="s">
        <v>126</v>
      </c>
      <c r="BM179" s="23" t="s">
        <v>425</v>
      </c>
    </row>
    <row r="180" spans="2:65" s="12" customFormat="1" ht="13.5">
      <c r="B180" s="215"/>
      <c r="C180" s="216"/>
      <c r="D180" s="206" t="s">
        <v>160</v>
      </c>
      <c r="E180" s="217" t="s">
        <v>21</v>
      </c>
      <c r="F180" s="218" t="s">
        <v>426</v>
      </c>
      <c r="G180" s="216"/>
      <c r="H180" s="219">
        <v>123.512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160</v>
      </c>
      <c r="AU180" s="225" t="s">
        <v>81</v>
      </c>
      <c r="AV180" s="12" t="s">
        <v>81</v>
      </c>
      <c r="AW180" s="12" t="s">
        <v>35</v>
      </c>
      <c r="AX180" s="12" t="s">
        <v>79</v>
      </c>
      <c r="AY180" s="225" t="s">
        <v>120</v>
      </c>
    </row>
    <row r="181" spans="2:65" s="1" customFormat="1" ht="16.5" customHeight="1">
      <c r="B181" s="40"/>
      <c r="C181" s="191" t="s">
        <v>231</v>
      </c>
      <c r="D181" s="191" t="s">
        <v>122</v>
      </c>
      <c r="E181" s="192" t="s">
        <v>427</v>
      </c>
      <c r="F181" s="193" t="s">
        <v>428</v>
      </c>
      <c r="G181" s="194" t="s">
        <v>419</v>
      </c>
      <c r="H181" s="195">
        <v>27.972000000000001</v>
      </c>
      <c r="I181" s="196"/>
      <c r="J181" s="197">
        <f>ROUND(I181*H181,2)</f>
        <v>0</v>
      </c>
      <c r="K181" s="193" t="s">
        <v>21</v>
      </c>
      <c r="L181" s="198"/>
      <c r="M181" s="199" t="s">
        <v>21</v>
      </c>
      <c r="N181" s="200" t="s">
        <v>42</v>
      </c>
      <c r="O181" s="41"/>
      <c r="P181" s="201">
        <f>O181*H181</f>
        <v>0</v>
      </c>
      <c r="Q181" s="201">
        <v>1</v>
      </c>
      <c r="R181" s="201">
        <f>Q181*H181</f>
        <v>27.972000000000001</v>
      </c>
      <c r="S181" s="201">
        <v>0</v>
      </c>
      <c r="T181" s="202">
        <f>S181*H181</f>
        <v>0</v>
      </c>
      <c r="AR181" s="23" t="s">
        <v>125</v>
      </c>
      <c r="AT181" s="23" t="s">
        <v>122</v>
      </c>
      <c r="AU181" s="23" t="s">
        <v>81</v>
      </c>
      <c r="AY181" s="23" t="s">
        <v>120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3" t="s">
        <v>79</v>
      </c>
      <c r="BK181" s="203">
        <f>ROUND(I181*H181,2)</f>
        <v>0</v>
      </c>
      <c r="BL181" s="23" t="s">
        <v>126</v>
      </c>
      <c r="BM181" s="23" t="s">
        <v>429</v>
      </c>
    </row>
    <row r="182" spans="2:65" s="12" customFormat="1" ht="13.5">
      <c r="B182" s="215"/>
      <c r="C182" s="216"/>
      <c r="D182" s="206" t="s">
        <v>160</v>
      </c>
      <c r="E182" s="217" t="s">
        <v>21</v>
      </c>
      <c r="F182" s="218" t="s">
        <v>430</v>
      </c>
      <c r="G182" s="216"/>
      <c r="H182" s="219">
        <v>27.972000000000001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160</v>
      </c>
      <c r="AU182" s="225" t="s">
        <v>81</v>
      </c>
      <c r="AV182" s="12" t="s">
        <v>81</v>
      </c>
      <c r="AW182" s="12" t="s">
        <v>35</v>
      </c>
      <c r="AX182" s="12" t="s">
        <v>79</v>
      </c>
      <c r="AY182" s="225" t="s">
        <v>120</v>
      </c>
    </row>
    <row r="183" spans="2:65" s="1" customFormat="1" ht="16.5" customHeight="1">
      <c r="B183" s="40"/>
      <c r="C183" s="191" t="s">
        <v>431</v>
      </c>
      <c r="D183" s="191" t="s">
        <v>122</v>
      </c>
      <c r="E183" s="192" t="s">
        <v>432</v>
      </c>
      <c r="F183" s="193" t="s">
        <v>433</v>
      </c>
      <c r="G183" s="194" t="s">
        <v>419</v>
      </c>
      <c r="H183" s="195">
        <v>139.17500000000001</v>
      </c>
      <c r="I183" s="196"/>
      <c r="J183" s="197">
        <f>ROUND(I183*H183,2)</f>
        <v>0</v>
      </c>
      <c r="K183" s="193" t="s">
        <v>21</v>
      </c>
      <c r="L183" s="198"/>
      <c r="M183" s="199" t="s">
        <v>21</v>
      </c>
      <c r="N183" s="200" t="s">
        <v>42</v>
      </c>
      <c r="O183" s="41"/>
      <c r="P183" s="201">
        <f>O183*H183</f>
        <v>0</v>
      </c>
      <c r="Q183" s="201">
        <v>1</v>
      </c>
      <c r="R183" s="201">
        <f>Q183*H183</f>
        <v>139.17500000000001</v>
      </c>
      <c r="S183" s="201">
        <v>0</v>
      </c>
      <c r="T183" s="202">
        <f>S183*H183</f>
        <v>0</v>
      </c>
      <c r="AR183" s="23" t="s">
        <v>125</v>
      </c>
      <c r="AT183" s="23" t="s">
        <v>122</v>
      </c>
      <c r="AU183" s="23" t="s">
        <v>81</v>
      </c>
      <c r="AY183" s="23" t="s">
        <v>120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3" t="s">
        <v>79</v>
      </c>
      <c r="BK183" s="203">
        <f>ROUND(I183*H183,2)</f>
        <v>0</v>
      </c>
      <c r="BL183" s="23" t="s">
        <v>126</v>
      </c>
      <c r="BM183" s="23" t="s">
        <v>434</v>
      </c>
    </row>
    <row r="184" spans="2:65" s="11" customFormat="1" ht="13.5">
      <c r="B184" s="204"/>
      <c r="C184" s="205"/>
      <c r="D184" s="206" t="s">
        <v>160</v>
      </c>
      <c r="E184" s="207" t="s">
        <v>21</v>
      </c>
      <c r="F184" s="208" t="s">
        <v>368</v>
      </c>
      <c r="G184" s="205"/>
      <c r="H184" s="207" t="s">
        <v>21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160</v>
      </c>
      <c r="AU184" s="214" t="s">
        <v>81</v>
      </c>
      <c r="AV184" s="11" t="s">
        <v>79</v>
      </c>
      <c r="AW184" s="11" t="s">
        <v>35</v>
      </c>
      <c r="AX184" s="11" t="s">
        <v>71</v>
      </c>
      <c r="AY184" s="214" t="s">
        <v>120</v>
      </c>
    </row>
    <row r="185" spans="2:65" s="11" customFormat="1" ht="13.5">
      <c r="B185" s="204"/>
      <c r="C185" s="205"/>
      <c r="D185" s="206" t="s">
        <v>160</v>
      </c>
      <c r="E185" s="207" t="s">
        <v>21</v>
      </c>
      <c r="F185" s="208" t="s">
        <v>435</v>
      </c>
      <c r="G185" s="205"/>
      <c r="H185" s="207" t="s">
        <v>21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160</v>
      </c>
      <c r="AU185" s="214" t="s">
        <v>81</v>
      </c>
      <c r="AV185" s="11" t="s">
        <v>79</v>
      </c>
      <c r="AW185" s="11" t="s">
        <v>35</v>
      </c>
      <c r="AX185" s="11" t="s">
        <v>71</v>
      </c>
      <c r="AY185" s="214" t="s">
        <v>120</v>
      </c>
    </row>
    <row r="186" spans="2:65" s="12" customFormat="1" ht="13.5">
      <c r="B186" s="215"/>
      <c r="C186" s="216"/>
      <c r="D186" s="206" t="s">
        <v>160</v>
      </c>
      <c r="E186" s="217" t="s">
        <v>21</v>
      </c>
      <c r="F186" s="218" t="s">
        <v>436</v>
      </c>
      <c r="G186" s="216"/>
      <c r="H186" s="219">
        <v>139.17500000000001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160</v>
      </c>
      <c r="AU186" s="225" t="s">
        <v>81</v>
      </c>
      <c r="AV186" s="12" t="s">
        <v>81</v>
      </c>
      <c r="AW186" s="12" t="s">
        <v>35</v>
      </c>
      <c r="AX186" s="12" t="s">
        <v>79</v>
      </c>
      <c r="AY186" s="225" t="s">
        <v>120</v>
      </c>
    </row>
    <row r="187" spans="2:65" s="1" customFormat="1" ht="16.5" customHeight="1">
      <c r="B187" s="40"/>
      <c r="C187" s="191" t="s">
        <v>437</v>
      </c>
      <c r="D187" s="191" t="s">
        <v>122</v>
      </c>
      <c r="E187" s="192" t="s">
        <v>438</v>
      </c>
      <c r="F187" s="193" t="s">
        <v>439</v>
      </c>
      <c r="G187" s="194" t="s">
        <v>419</v>
      </c>
      <c r="H187" s="195">
        <v>112.199</v>
      </c>
      <c r="I187" s="196"/>
      <c r="J187" s="197">
        <f>ROUND(I187*H187,2)</f>
        <v>0</v>
      </c>
      <c r="K187" s="193" t="s">
        <v>207</v>
      </c>
      <c r="L187" s="198"/>
      <c r="M187" s="199" t="s">
        <v>21</v>
      </c>
      <c r="N187" s="200" t="s">
        <v>42</v>
      </c>
      <c r="O187" s="41"/>
      <c r="P187" s="201">
        <f>O187*H187</f>
        <v>0</v>
      </c>
      <c r="Q187" s="201">
        <v>1</v>
      </c>
      <c r="R187" s="201">
        <f>Q187*H187</f>
        <v>112.199</v>
      </c>
      <c r="S187" s="201">
        <v>0</v>
      </c>
      <c r="T187" s="202">
        <f>S187*H187</f>
        <v>0</v>
      </c>
      <c r="AR187" s="23" t="s">
        <v>125</v>
      </c>
      <c r="AT187" s="23" t="s">
        <v>122</v>
      </c>
      <c r="AU187" s="23" t="s">
        <v>81</v>
      </c>
      <c r="AY187" s="23" t="s">
        <v>120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3" t="s">
        <v>79</v>
      </c>
      <c r="BK187" s="203">
        <f>ROUND(I187*H187,2)</f>
        <v>0</v>
      </c>
      <c r="BL187" s="23" t="s">
        <v>126</v>
      </c>
      <c r="BM187" s="23" t="s">
        <v>440</v>
      </c>
    </row>
    <row r="188" spans="2:65" s="12" customFormat="1" ht="13.5">
      <c r="B188" s="215"/>
      <c r="C188" s="216"/>
      <c r="D188" s="206" t="s">
        <v>160</v>
      </c>
      <c r="E188" s="217" t="s">
        <v>21</v>
      </c>
      <c r="F188" s="218" t="s">
        <v>441</v>
      </c>
      <c r="G188" s="216"/>
      <c r="H188" s="219">
        <v>112.199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160</v>
      </c>
      <c r="AU188" s="225" t="s">
        <v>81</v>
      </c>
      <c r="AV188" s="12" t="s">
        <v>81</v>
      </c>
      <c r="AW188" s="12" t="s">
        <v>35</v>
      </c>
      <c r="AX188" s="12" t="s">
        <v>79</v>
      </c>
      <c r="AY188" s="225" t="s">
        <v>120</v>
      </c>
    </row>
    <row r="189" spans="2:65" s="1" customFormat="1" ht="38.25" customHeight="1">
      <c r="B189" s="40"/>
      <c r="C189" s="237" t="s">
        <v>442</v>
      </c>
      <c r="D189" s="237" t="s">
        <v>203</v>
      </c>
      <c r="E189" s="238" t="s">
        <v>443</v>
      </c>
      <c r="F189" s="239" t="s">
        <v>444</v>
      </c>
      <c r="G189" s="240" t="s">
        <v>236</v>
      </c>
      <c r="H189" s="241">
        <v>13.986000000000001</v>
      </c>
      <c r="I189" s="242"/>
      <c r="J189" s="243">
        <f>ROUND(I189*H189,2)</f>
        <v>0</v>
      </c>
      <c r="K189" s="239" t="s">
        <v>207</v>
      </c>
      <c r="L189" s="60"/>
      <c r="M189" s="244" t="s">
        <v>21</v>
      </c>
      <c r="N189" s="245" t="s">
        <v>42</v>
      </c>
      <c r="O189" s="41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23" t="s">
        <v>126</v>
      </c>
      <c r="AT189" s="23" t="s">
        <v>203</v>
      </c>
      <c r="AU189" s="23" t="s">
        <v>81</v>
      </c>
      <c r="AY189" s="23" t="s">
        <v>120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3" t="s">
        <v>79</v>
      </c>
      <c r="BK189" s="203">
        <f>ROUND(I189*H189,2)</f>
        <v>0</v>
      </c>
      <c r="BL189" s="23" t="s">
        <v>126</v>
      </c>
      <c r="BM189" s="23" t="s">
        <v>445</v>
      </c>
    </row>
    <row r="190" spans="2:65" s="12" customFormat="1" ht="13.5">
      <c r="B190" s="215"/>
      <c r="C190" s="216"/>
      <c r="D190" s="206" t="s">
        <v>160</v>
      </c>
      <c r="E190" s="217" t="s">
        <v>264</v>
      </c>
      <c r="F190" s="218" t="s">
        <v>446</v>
      </c>
      <c r="G190" s="216"/>
      <c r="H190" s="219">
        <v>13.986000000000001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160</v>
      </c>
      <c r="AU190" s="225" t="s">
        <v>81</v>
      </c>
      <c r="AV190" s="12" t="s">
        <v>81</v>
      </c>
      <c r="AW190" s="12" t="s">
        <v>35</v>
      </c>
      <c r="AX190" s="12" t="s">
        <v>79</v>
      </c>
      <c r="AY190" s="225" t="s">
        <v>120</v>
      </c>
    </row>
    <row r="191" spans="2:65" s="1" customFormat="1" ht="25.5" customHeight="1">
      <c r="B191" s="40"/>
      <c r="C191" s="237" t="s">
        <v>447</v>
      </c>
      <c r="D191" s="237" t="s">
        <v>203</v>
      </c>
      <c r="E191" s="238" t="s">
        <v>448</v>
      </c>
      <c r="F191" s="239" t="s">
        <v>449</v>
      </c>
      <c r="G191" s="240" t="s">
        <v>220</v>
      </c>
      <c r="H191" s="241">
        <v>938</v>
      </c>
      <c r="I191" s="242"/>
      <c r="J191" s="243">
        <f>ROUND(I191*H191,2)</f>
        <v>0</v>
      </c>
      <c r="K191" s="239" t="s">
        <v>207</v>
      </c>
      <c r="L191" s="60"/>
      <c r="M191" s="244" t="s">
        <v>21</v>
      </c>
      <c r="N191" s="245" t="s">
        <v>42</v>
      </c>
      <c r="O191" s="41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23" t="s">
        <v>126</v>
      </c>
      <c r="AT191" s="23" t="s">
        <v>203</v>
      </c>
      <c r="AU191" s="23" t="s">
        <v>81</v>
      </c>
      <c r="AY191" s="23" t="s">
        <v>120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3" t="s">
        <v>79</v>
      </c>
      <c r="BK191" s="203">
        <f>ROUND(I191*H191,2)</f>
        <v>0</v>
      </c>
      <c r="BL191" s="23" t="s">
        <v>126</v>
      </c>
      <c r="BM191" s="23" t="s">
        <v>450</v>
      </c>
    </row>
    <row r="192" spans="2:65" s="11" customFormat="1" ht="13.5">
      <c r="B192" s="204"/>
      <c r="C192" s="205"/>
      <c r="D192" s="206" t="s">
        <v>160</v>
      </c>
      <c r="E192" s="207" t="s">
        <v>21</v>
      </c>
      <c r="F192" s="208" t="s">
        <v>315</v>
      </c>
      <c r="G192" s="205"/>
      <c r="H192" s="207" t="s">
        <v>21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160</v>
      </c>
      <c r="AU192" s="214" t="s">
        <v>81</v>
      </c>
      <c r="AV192" s="11" t="s">
        <v>79</v>
      </c>
      <c r="AW192" s="11" t="s">
        <v>35</v>
      </c>
      <c r="AX192" s="11" t="s">
        <v>71</v>
      </c>
      <c r="AY192" s="214" t="s">
        <v>120</v>
      </c>
    </row>
    <row r="193" spans="2:65" s="12" customFormat="1" ht="13.5">
      <c r="B193" s="215"/>
      <c r="C193" s="216"/>
      <c r="D193" s="206" t="s">
        <v>160</v>
      </c>
      <c r="E193" s="217" t="s">
        <v>266</v>
      </c>
      <c r="F193" s="218" t="s">
        <v>267</v>
      </c>
      <c r="G193" s="216"/>
      <c r="H193" s="219">
        <v>770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160</v>
      </c>
      <c r="AU193" s="225" t="s">
        <v>81</v>
      </c>
      <c r="AV193" s="12" t="s">
        <v>81</v>
      </c>
      <c r="AW193" s="12" t="s">
        <v>35</v>
      </c>
      <c r="AX193" s="12" t="s">
        <v>71</v>
      </c>
      <c r="AY193" s="225" t="s">
        <v>120</v>
      </c>
    </row>
    <row r="194" spans="2:65" s="12" customFormat="1" ht="13.5">
      <c r="B194" s="215"/>
      <c r="C194" s="216"/>
      <c r="D194" s="206" t="s">
        <v>160</v>
      </c>
      <c r="E194" s="217" t="s">
        <v>268</v>
      </c>
      <c r="F194" s="218" t="s">
        <v>269</v>
      </c>
      <c r="G194" s="216"/>
      <c r="H194" s="219">
        <v>168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160</v>
      </c>
      <c r="AU194" s="225" t="s">
        <v>81</v>
      </c>
      <c r="AV194" s="12" t="s">
        <v>81</v>
      </c>
      <c r="AW194" s="12" t="s">
        <v>35</v>
      </c>
      <c r="AX194" s="12" t="s">
        <v>71</v>
      </c>
      <c r="AY194" s="225" t="s">
        <v>120</v>
      </c>
    </row>
    <row r="195" spans="2:65" s="13" customFormat="1" ht="13.5">
      <c r="B195" s="226"/>
      <c r="C195" s="227"/>
      <c r="D195" s="206" t="s">
        <v>160</v>
      </c>
      <c r="E195" s="228" t="s">
        <v>270</v>
      </c>
      <c r="F195" s="229" t="s">
        <v>164</v>
      </c>
      <c r="G195" s="227"/>
      <c r="H195" s="230">
        <v>938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160</v>
      </c>
      <c r="AU195" s="236" t="s">
        <v>81</v>
      </c>
      <c r="AV195" s="13" t="s">
        <v>126</v>
      </c>
      <c r="AW195" s="13" t="s">
        <v>35</v>
      </c>
      <c r="AX195" s="13" t="s">
        <v>79</v>
      </c>
      <c r="AY195" s="236" t="s">
        <v>120</v>
      </c>
    </row>
    <row r="196" spans="2:65" s="1" customFormat="1" ht="16.5" customHeight="1">
      <c r="B196" s="40"/>
      <c r="C196" s="191" t="s">
        <v>451</v>
      </c>
      <c r="D196" s="191" t="s">
        <v>122</v>
      </c>
      <c r="E196" s="192" t="s">
        <v>452</v>
      </c>
      <c r="F196" s="193" t="s">
        <v>453</v>
      </c>
      <c r="G196" s="194" t="s">
        <v>454</v>
      </c>
      <c r="H196" s="195">
        <v>0.75</v>
      </c>
      <c r="I196" s="196"/>
      <c r="J196" s="197">
        <f>ROUND(I196*H196,2)</f>
        <v>0</v>
      </c>
      <c r="K196" s="193" t="s">
        <v>299</v>
      </c>
      <c r="L196" s="198"/>
      <c r="M196" s="199" t="s">
        <v>21</v>
      </c>
      <c r="N196" s="200" t="s">
        <v>42</v>
      </c>
      <c r="O196" s="41"/>
      <c r="P196" s="201">
        <f>O196*H196</f>
        <v>0</v>
      </c>
      <c r="Q196" s="201">
        <v>1E-3</v>
      </c>
      <c r="R196" s="201">
        <f>Q196*H196</f>
        <v>7.5000000000000002E-4</v>
      </c>
      <c r="S196" s="201">
        <v>0</v>
      </c>
      <c r="T196" s="202">
        <f>S196*H196</f>
        <v>0</v>
      </c>
      <c r="AR196" s="23" t="s">
        <v>125</v>
      </c>
      <c r="AT196" s="23" t="s">
        <v>122</v>
      </c>
      <c r="AU196" s="23" t="s">
        <v>81</v>
      </c>
      <c r="AY196" s="23" t="s">
        <v>120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3" t="s">
        <v>79</v>
      </c>
      <c r="BK196" s="203">
        <f>ROUND(I196*H196,2)</f>
        <v>0</v>
      </c>
      <c r="BL196" s="23" t="s">
        <v>126</v>
      </c>
      <c r="BM196" s="23" t="s">
        <v>455</v>
      </c>
    </row>
    <row r="197" spans="2:65" s="12" customFormat="1" ht="13.5">
      <c r="B197" s="215"/>
      <c r="C197" s="216"/>
      <c r="D197" s="206" t="s">
        <v>160</v>
      </c>
      <c r="E197" s="217" t="s">
        <v>21</v>
      </c>
      <c r="F197" s="218" t="s">
        <v>456</v>
      </c>
      <c r="G197" s="216"/>
      <c r="H197" s="219">
        <v>0.75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160</v>
      </c>
      <c r="AU197" s="225" t="s">
        <v>81</v>
      </c>
      <c r="AV197" s="12" t="s">
        <v>81</v>
      </c>
      <c r="AW197" s="12" t="s">
        <v>35</v>
      </c>
      <c r="AX197" s="12" t="s">
        <v>79</v>
      </c>
      <c r="AY197" s="225" t="s">
        <v>120</v>
      </c>
    </row>
    <row r="198" spans="2:65" s="1" customFormat="1" ht="25.5" customHeight="1">
      <c r="B198" s="40"/>
      <c r="C198" s="237" t="s">
        <v>457</v>
      </c>
      <c r="D198" s="237" t="s">
        <v>203</v>
      </c>
      <c r="E198" s="238" t="s">
        <v>458</v>
      </c>
      <c r="F198" s="239" t="s">
        <v>459</v>
      </c>
      <c r="G198" s="240" t="s">
        <v>220</v>
      </c>
      <c r="H198" s="241">
        <v>770</v>
      </c>
      <c r="I198" s="242"/>
      <c r="J198" s="243">
        <f>ROUND(I198*H198,2)</f>
        <v>0</v>
      </c>
      <c r="K198" s="239" t="s">
        <v>207</v>
      </c>
      <c r="L198" s="60"/>
      <c r="M198" s="244" t="s">
        <v>21</v>
      </c>
      <c r="N198" s="245" t="s">
        <v>42</v>
      </c>
      <c r="O198" s="41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23" t="s">
        <v>126</v>
      </c>
      <c r="AT198" s="23" t="s">
        <v>203</v>
      </c>
      <c r="AU198" s="23" t="s">
        <v>81</v>
      </c>
      <c r="AY198" s="23" t="s">
        <v>120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3" t="s">
        <v>79</v>
      </c>
      <c r="BK198" s="203">
        <f>ROUND(I198*H198,2)</f>
        <v>0</v>
      </c>
      <c r="BL198" s="23" t="s">
        <v>126</v>
      </c>
      <c r="BM198" s="23" t="s">
        <v>460</v>
      </c>
    </row>
    <row r="199" spans="2:65" s="12" customFormat="1" ht="13.5">
      <c r="B199" s="215"/>
      <c r="C199" s="216"/>
      <c r="D199" s="206" t="s">
        <v>160</v>
      </c>
      <c r="E199" s="217" t="s">
        <v>21</v>
      </c>
      <c r="F199" s="218" t="s">
        <v>266</v>
      </c>
      <c r="G199" s="216"/>
      <c r="H199" s="219">
        <v>770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160</v>
      </c>
      <c r="AU199" s="225" t="s">
        <v>81</v>
      </c>
      <c r="AV199" s="12" t="s">
        <v>81</v>
      </c>
      <c r="AW199" s="12" t="s">
        <v>35</v>
      </c>
      <c r="AX199" s="12" t="s">
        <v>79</v>
      </c>
      <c r="AY199" s="225" t="s">
        <v>120</v>
      </c>
    </row>
    <row r="200" spans="2:65" s="1" customFormat="1" ht="16.5" customHeight="1">
      <c r="B200" s="40"/>
      <c r="C200" s="191" t="s">
        <v>461</v>
      </c>
      <c r="D200" s="191" t="s">
        <v>122</v>
      </c>
      <c r="E200" s="192" t="s">
        <v>462</v>
      </c>
      <c r="F200" s="193" t="s">
        <v>463</v>
      </c>
      <c r="G200" s="194" t="s">
        <v>464</v>
      </c>
      <c r="H200" s="195">
        <v>23.1</v>
      </c>
      <c r="I200" s="196"/>
      <c r="J200" s="197">
        <f>ROUND(I200*H200,2)</f>
        <v>0</v>
      </c>
      <c r="K200" s="193" t="s">
        <v>207</v>
      </c>
      <c r="L200" s="198"/>
      <c r="M200" s="199" t="s">
        <v>21</v>
      </c>
      <c r="N200" s="200" t="s">
        <v>42</v>
      </c>
      <c r="O200" s="41"/>
      <c r="P200" s="201">
        <f>O200*H200</f>
        <v>0</v>
      </c>
      <c r="Q200" s="201">
        <v>1E-3</v>
      </c>
      <c r="R200" s="201">
        <f>Q200*H200</f>
        <v>2.3100000000000002E-2</v>
      </c>
      <c r="S200" s="201">
        <v>0</v>
      </c>
      <c r="T200" s="202">
        <f>S200*H200</f>
        <v>0</v>
      </c>
      <c r="AR200" s="23" t="s">
        <v>125</v>
      </c>
      <c r="AT200" s="23" t="s">
        <v>122</v>
      </c>
      <c r="AU200" s="23" t="s">
        <v>81</v>
      </c>
      <c r="AY200" s="23" t="s">
        <v>120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79</v>
      </c>
      <c r="BK200" s="203">
        <f>ROUND(I200*H200,2)</f>
        <v>0</v>
      </c>
      <c r="BL200" s="23" t="s">
        <v>126</v>
      </c>
      <c r="BM200" s="23" t="s">
        <v>465</v>
      </c>
    </row>
    <row r="201" spans="2:65" s="12" customFormat="1" ht="13.5">
      <c r="B201" s="215"/>
      <c r="C201" s="216"/>
      <c r="D201" s="206" t="s">
        <v>160</v>
      </c>
      <c r="E201" s="217" t="s">
        <v>21</v>
      </c>
      <c r="F201" s="218" t="s">
        <v>466</v>
      </c>
      <c r="G201" s="216"/>
      <c r="H201" s="219">
        <v>23.1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160</v>
      </c>
      <c r="AU201" s="225" t="s">
        <v>81</v>
      </c>
      <c r="AV201" s="12" t="s">
        <v>81</v>
      </c>
      <c r="AW201" s="12" t="s">
        <v>35</v>
      </c>
      <c r="AX201" s="12" t="s">
        <v>79</v>
      </c>
      <c r="AY201" s="225" t="s">
        <v>120</v>
      </c>
    </row>
    <row r="202" spans="2:65" s="1" customFormat="1" ht="25.5" customHeight="1">
      <c r="B202" s="40"/>
      <c r="C202" s="237" t="s">
        <v>467</v>
      </c>
      <c r="D202" s="237" t="s">
        <v>203</v>
      </c>
      <c r="E202" s="238" t="s">
        <v>468</v>
      </c>
      <c r="F202" s="239" t="s">
        <v>469</v>
      </c>
      <c r="G202" s="240" t="s">
        <v>220</v>
      </c>
      <c r="H202" s="241">
        <v>3864.3</v>
      </c>
      <c r="I202" s="242"/>
      <c r="J202" s="243">
        <f>ROUND(I202*H202,2)</f>
        <v>0</v>
      </c>
      <c r="K202" s="239" t="s">
        <v>207</v>
      </c>
      <c r="L202" s="60"/>
      <c r="M202" s="244" t="s">
        <v>21</v>
      </c>
      <c r="N202" s="245" t="s">
        <v>42</v>
      </c>
      <c r="O202" s="41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3" t="s">
        <v>126</v>
      </c>
      <c r="AT202" s="23" t="s">
        <v>203</v>
      </c>
      <c r="AU202" s="23" t="s">
        <v>81</v>
      </c>
      <c r="AY202" s="23" t="s">
        <v>120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3" t="s">
        <v>79</v>
      </c>
      <c r="BK202" s="203">
        <f>ROUND(I202*H202,2)</f>
        <v>0</v>
      </c>
      <c r="BL202" s="23" t="s">
        <v>126</v>
      </c>
      <c r="BM202" s="23" t="s">
        <v>470</v>
      </c>
    </row>
    <row r="203" spans="2:65" s="11" customFormat="1" ht="13.5">
      <c r="B203" s="204"/>
      <c r="C203" s="205"/>
      <c r="D203" s="206" t="s">
        <v>160</v>
      </c>
      <c r="E203" s="207" t="s">
        <v>21</v>
      </c>
      <c r="F203" s="208" t="s">
        <v>395</v>
      </c>
      <c r="G203" s="205"/>
      <c r="H203" s="207" t="s">
        <v>21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160</v>
      </c>
      <c r="AU203" s="214" t="s">
        <v>81</v>
      </c>
      <c r="AV203" s="11" t="s">
        <v>79</v>
      </c>
      <c r="AW203" s="11" t="s">
        <v>35</v>
      </c>
      <c r="AX203" s="11" t="s">
        <v>71</v>
      </c>
      <c r="AY203" s="214" t="s">
        <v>120</v>
      </c>
    </row>
    <row r="204" spans="2:65" s="12" customFormat="1" ht="13.5">
      <c r="B204" s="215"/>
      <c r="C204" s="216"/>
      <c r="D204" s="206" t="s">
        <v>160</v>
      </c>
      <c r="E204" s="217" t="s">
        <v>232</v>
      </c>
      <c r="F204" s="218" t="s">
        <v>471</v>
      </c>
      <c r="G204" s="216"/>
      <c r="H204" s="219">
        <v>3864.3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160</v>
      </c>
      <c r="AU204" s="225" t="s">
        <v>81</v>
      </c>
      <c r="AV204" s="12" t="s">
        <v>81</v>
      </c>
      <c r="AW204" s="12" t="s">
        <v>35</v>
      </c>
      <c r="AX204" s="12" t="s">
        <v>79</v>
      </c>
      <c r="AY204" s="225" t="s">
        <v>120</v>
      </c>
    </row>
    <row r="205" spans="2:65" s="1" customFormat="1" ht="25.5" customHeight="1">
      <c r="B205" s="40"/>
      <c r="C205" s="237" t="s">
        <v>472</v>
      </c>
      <c r="D205" s="237" t="s">
        <v>203</v>
      </c>
      <c r="E205" s="238" t="s">
        <v>473</v>
      </c>
      <c r="F205" s="239" t="s">
        <v>474</v>
      </c>
      <c r="G205" s="240" t="s">
        <v>158</v>
      </c>
      <c r="H205" s="241">
        <v>668</v>
      </c>
      <c r="I205" s="242"/>
      <c r="J205" s="243">
        <f>ROUND(I205*H205,2)</f>
        <v>0</v>
      </c>
      <c r="K205" s="239" t="s">
        <v>299</v>
      </c>
      <c r="L205" s="60"/>
      <c r="M205" s="244" t="s">
        <v>21</v>
      </c>
      <c r="N205" s="245" t="s">
        <v>42</v>
      </c>
      <c r="O205" s="41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23" t="s">
        <v>126</v>
      </c>
      <c r="AT205" s="23" t="s">
        <v>203</v>
      </c>
      <c r="AU205" s="23" t="s">
        <v>81</v>
      </c>
      <c r="AY205" s="23" t="s">
        <v>120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23" t="s">
        <v>79</v>
      </c>
      <c r="BK205" s="203">
        <f>ROUND(I205*H205,2)</f>
        <v>0</v>
      </c>
      <c r="BL205" s="23" t="s">
        <v>126</v>
      </c>
      <c r="BM205" s="23" t="s">
        <v>475</v>
      </c>
    </row>
    <row r="206" spans="2:65" s="11" customFormat="1" ht="13.5">
      <c r="B206" s="204"/>
      <c r="C206" s="205"/>
      <c r="D206" s="206" t="s">
        <v>160</v>
      </c>
      <c r="E206" s="207" t="s">
        <v>21</v>
      </c>
      <c r="F206" s="208" t="s">
        <v>358</v>
      </c>
      <c r="G206" s="205"/>
      <c r="H206" s="207" t="s">
        <v>21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160</v>
      </c>
      <c r="AU206" s="214" t="s">
        <v>81</v>
      </c>
      <c r="AV206" s="11" t="s">
        <v>79</v>
      </c>
      <c r="AW206" s="11" t="s">
        <v>35</v>
      </c>
      <c r="AX206" s="11" t="s">
        <v>71</v>
      </c>
      <c r="AY206" s="214" t="s">
        <v>120</v>
      </c>
    </row>
    <row r="207" spans="2:65" s="12" customFormat="1" ht="13.5">
      <c r="B207" s="215"/>
      <c r="C207" s="216"/>
      <c r="D207" s="206" t="s">
        <v>160</v>
      </c>
      <c r="E207" s="217" t="s">
        <v>21</v>
      </c>
      <c r="F207" s="218" t="s">
        <v>476</v>
      </c>
      <c r="G207" s="216"/>
      <c r="H207" s="219">
        <v>668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160</v>
      </c>
      <c r="AU207" s="225" t="s">
        <v>81</v>
      </c>
      <c r="AV207" s="12" t="s">
        <v>81</v>
      </c>
      <c r="AW207" s="12" t="s">
        <v>35</v>
      </c>
      <c r="AX207" s="12" t="s">
        <v>79</v>
      </c>
      <c r="AY207" s="225" t="s">
        <v>120</v>
      </c>
    </row>
    <row r="208" spans="2:65" s="1" customFormat="1" ht="16.5" customHeight="1">
      <c r="B208" s="40"/>
      <c r="C208" s="191" t="s">
        <v>477</v>
      </c>
      <c r="D208" s="191" t="s">
        <v>122</v>
      </c>
      <c r="E208" s="192" t="s">
        <v>478</v>
      </c>
      <c r="F208" s="193" t="s">
        <v>479</v>
      </c>
      <c r="G208" s="194" t="s">
        <v>464</v>
      </c>
      <c r="H208" s="195">
        <v>28.14</v>
      </c>
      <c r="I208" s="196"/>
      <c r="J208" s="197">
        <f>ROUND(I208*H208,2)</f>
        <v>0</v>
      </c>
      <c r="K208" s="193" t="s">
        <v>207</v>
      </c>
      <c r="L208" s="198"/>
      <c r="M208" s="199" t="s">
        <v>21</v>
      </c>
      <c r="N208" s="200" t="s">
        <v>42</v>
      </c>
      <c r="O208" s="41"/>
      <c r="P208" s="201">
        <f>O208*H208</f>
        <v>0</v>
      </c>
      <c r="Q208" s="201">
        <v>1E-3</v>
      </c>
      <c r="R208" s="201">
        <f>Q208*H208</f>
        <v>2.8140000000000002E-2</v>
      </c>
      <c r="S208" s="201">
        <v>0</v>
      </c>
      <c r="T208" s="202">
        <f>S208*H208</f>
        <v>0</v>
      </c>
      <c r="AR208" s="23" t="s">
        <v>125</v>
      </c>
      <c r="AT208" s="23" t="s">
        <v>122</v>
      </c>
      <c r="AU208" s="23" t="s">
        <v>81</v>
      </c>
      <c r="AY208" s="23" t="s">
        <v>120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3" t="s">
        <v>79</v>
      </c>
      <c r="BK208" s="203">
        <f>ROUND(I208*H208,2)</f>
        <v>0</v>
      </c>
      <c r="BL208" s="23" t="s">
        <v>126</v>
      </c>
      <c r="BM208" s="23" t="s">
        <v>480</v>
      </c>
    </row>
    <row r="209" spans="2:65" s="12" customFormat="1" ht="13.5">
      <c r="B209" s="215"/>
      <c r="C209" s="216"/>
      <c r="D209" s="206" t="s">
        <v>160</v>
      </c>
      <c r="E209" s="217" t="s">
        <v>21</v>
      </c>
      <c r="F209" s="218" t="s">
        <v>481</v>
      </c>
      <c r="G209" s="216"/>
      <c r="H209" s="219">
        <v>28.14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160</v>
      </c>
      <c r="AU209" s="225" t="s">
        <v>81</v>
      </c>
      <c r="AV209" s="12" t="s">
        <v>81</v>
      </c>
      <c r="AW209" s="12" t="s">
        <v>35</v>
      </c>
      <c r="AX209" s="12" t="s">
        <v>79</v>
      </c>
      <c r="AY209" s="225" t="s">
        <v>120</v>
      </c>
    </row>
    <row r="210" spans="2:65" s="1" customFormat="1" ht="16.5" customHeight="1">
      <c r="B210" s="40"/>
      <c r="C210" s="237" t="s">
        <v>482</v>
      </c>
      <c r="D210" s="237" t="s">
        <v>203</v>
      </c>
      <c r="E210" s="238" t="s">
        <v>483</v>
      </c>
      <c r="F210" s="239" t="s">
        <v>484</v>
      </c>
      <c r="G210" s="240" t="s">
        <v>220</v>
      </c>
      <c r="H210" s="241">
        <v>938</v>
      </c>
      <c r="I210" s="242"/>
      <c r="J210" s="243">
        <f>ROUND(I210*H210,2)</f>
        <v>0</v>
      </c>
      <c r="K210" s="239" t="s">
        <v>207</v>
      </c>
      <c r="L210" s="60"/>
      <c r="M210" s="244" t="s">
        <v>21</v>
      </c>
      <c r="N210" s="245" t="s">
        <v>42</v>
      </c>
      <c r="O210" s="41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23" t="s">
        <v>126</v>
      </c>
      <c r="AT210" s="23" t="s">
        <v>203</v>
      </c>
      <c r="AU210" s="23" t="s">
        <v>81</v>
      </c>
      <c r="AY210" s="23" t="s">
        <v>120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3" t="s">
        <v>79</v>
      </c>
      <c r="BK210" s="203">
        <f>ROUND(I210*H210,2)</f>
        <v>0</v>
      </c>
      <c r="BL210" s="23" t="s">
        <v>126</v>
      </c>
      <c r="BM210" s="23" t="s">
        <v>485</v>
      </c>
    </row>
    <row r="211" spans="2:65" s="12" customFormat="1" ht="13.5">
      <c r="B211" s="215"/>
      <c r="C211" s="216"/>
      <c r="D211" s="206" t="s">
        <v>160</v>
      </c>
      <c r="E211" s="217" t="s">
        <v>21</v>
      </c>
      <c r="F211" s="218" t="s">
        <v>270</v>
      </c>
      <c r="G211" s="216"/>
      <c r="H211" s="219">
        <v>938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160</v>
      </c>
      <c r="AU211" s="225" t="s">
        <v>81</v>
      </c>
      <c r="AV211" s="12" t="s">
        <v>81</v>
      </c>
      <c r="AW211" s="12" t="s">
        <v>35</v>
      </c>
      <c r="AX211" s="12" t="s">
        <v>79</v>
      </c>
      <c r="AY211" s="225" t="s">
        <v>120</v>
      </c>
    </row>
    <row r="212" spans="2:65" s="1" customFormat="1" ht="16.5" customHeight="1">
      <c r="B212" s="40"/>
      <c r="C212" s="237" t="s">
        <v>486</v>
      </c>
      <c r="D212" s="237" t="s">
        <v>203</v>
      </c>
      <c r="E212" s="238" t="s">
        <v>487</v>
      </c>
      <c r="F212" s="239" t="s">
        <v>488</v>
      </c>
      <c r="G212" s="240" t="s">
        <v>220</v>
      </c>
      <c r="H212" s="241">
        <v>938</v>
      </c>
      <c r="I212" s="242"/>
      <c r="J212" s="243">
        <f>ROUND(I212*H212,2)</f>
        <v>0</v>
      </c>
      <c r="K212" s="239" t="s">
        <v>207</v>
      </c>
      <c r="L212" s="60"/>
      <c r="M212" s="244" t="s">
        <v>21</v>
      </c>
      <c r="N212" s="245" t="s">
        <v>42</v>
      </c>
      <c r="O212" s="41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3" t="s">
        <v>126</v>
      </c>
      <c r="AT212" s="23" t="s">
        <v>203</v>
      </c>
      <c r="AU212" s="23" t="s">
        <v>81</v>
      </c>
      <c r="AY212" s="23" t="s">
        <v>120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79</v>
      </c>
      <c r="BK212" s="203">
        <f>ROUND(I212*H212,2)</f>
        <v>0</v>
      </c>
      <c r="BL212" s="23" t="s">
        <v>126</v>
      </c>
      <c r="BM212" s="23" t="s">
        <v>489</v>
      </c>
    </row>
    <row r="213" spans="2:65" s="12" customFormat="1" ht="13.5">
      <c r="B213" s="215"/>
      <c r="C213" s="216"/>
      <c r="D213" s="206" t="s">
        <v>160</v>
      </c>
      <c r="E213" s="217" t="s">
        <v>21</v>
      </c>
      <c r="F213" s="218" t="s">
        <v>270</v>
      </c>
      <c r="G213" s="216"/>
      <c r="H213" s="219">
        <v>938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160</v>
      </c>
      <c r="AU213" s="225" t="s">
        <v>81</v>
      </c>
      <c r="AV213" s="12" t="s">
        <v>81</v>
      </c>
      <c r="AW213" s="12" t="s">
        <v>35</v>
      </c>
      <c r="AX213" s="12" t="s">
        <v>79</v>
      </c>
      <c r="AY213" s="225" t="s">
        <v>120</v>
      </c>
    </row>
    <row r="214" spans="2:65" s="1" customFormat="1" ht="16.5" customHeight="1">
      <c r="B214" s="40"/>
      <c r="C214" s="237" t="s">
        <v>490</v>
      </c>
      <c r="D214" s="237" t="s">
        <v>203</v>
      </c>
      <c r="E214" s="238" t="s">
        <v>491</v>
      </c>
      <c r="F214" s="239" t="s">
        <v>492</v>
      </c>
      <c r="G214" s="240" t="s">
        <v>220</v>
      </c>
      <c r="H214" s="241">
        <v>938</v>
      </c>
      <c r="I214" s="242"/>
      <c r="J214" s="243">
        <f>ROUND(I214*H214,2)</f>
        <v>0</v>
      </c>
      <c r="K214" s="239" t="s">
        <v>207</v>
      </c>
      <c r="L214" s="60"/>
      <c r="M214" s="244" t="s">
        <v>21</v>
      </c>
      <c r="N214" s="245" t="s">
        <v>42</v>
      </c>
      <c r="O214" s="41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23" t="s">
        <v>126</v>
      </c>
      <c r="AT214" s="23" t="s">
        <v>203</v>
      </c>
      <c r="AU214" s="23" t="s">
        <v>81</v>
      </c>
      <c r="AY214" s="23" t="s">
        <v>120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23" t="s">
        <v>79</v>
      </c>
      <c r="BK214" s="203">
        <f>ROUND(I214*H214,2)</f>
        <v>0</v>
      </c>
      <c r="BL214" s="23" t="s">
        <v>126</v>
      </c>
      <c r="BM214" s="23" t="s">
        <v>493</v>
      </c>
    </row>
    <row r="215" spans="2:65" s="12" customFormat="1" ht="13.5">
      <c r="B215" s="215"/>
      <c r="C215" s="216"/>
      <c r="D215" s="206" t="s">
        <v>160</v>
      </c>
      <c r="E215" s="217" t="s">
        <v>21</v>
      </c>
      <c r="F215" s="218" t="s">
        <v>270</v>
      </c>
      <c r="G215" s="216"/>
      <c r="H215" s="219">
        <v>938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160</v>
      </c>
      <c r="AU215" s="225" t="s">
        <v>81</v>
      </c>
      <c r="AV215" s="12" t="s">
        <v>81</v>
      </c>
      <c r="AW215" s="12" t="s">
        <v>35</v>
      </c>
      <c r="AX215" s="12" t="s">
        <v>79</v>
      </c>
      <c r="AY215" s="225" t="s">
        <v>120</v>
      </c>
    </row>
    <row r="216" spans="2:65" s="1" customFormat="1" ht="25.5" customHeight="1">
      <c r="B216" s="40"/>
      <c r="C216" s="237" t="s">
        <v>494</v>
      </c>
      <c r="D216" s="237" t="s">
        <v>203</v>
      </c>
      <c r="E216" s="238" t="s">
        <v>495</v>
      </c>
      <c r="F216" s="239" t="s">
        <v>496</v>
      </c>
      <c r="G216" s="240" t="s">
        <v>293</v>
      </c>
      <c r="H216" s="241">
        <v>9.4E-2</v>
      </c>
      <c r="I216" s="242"/>
      <c r="J216" s="243">
        <f>ROUND(I216*H216,2)</f>
        <v>0</v>
      </c>
      <c r="K216" s="239" t="s">
        <v>207</v>
      </c>
      <c r="L216" s="60"/>
      <c r="M216" s="244" t="s">
        <v>21</v>
      </c>
      <c r="N216" s="245" t="s">
        <v>42</v>
      </c>
      <c r="O216" s="41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23" t="s">
        <v>126</v>
      </c>
      <c r="AT216" s="23" t="s">
        <v>203</v>
      </c>
      <c r="AU216" s="23" t="s">
        <v>81</v>
      </c>
      <c r="AY216" s="23" t="s">
        <v>120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3" t="s">
        <v>79</v>
      </c>
      <c r="BK216" s="203">
        <f>ROUND(I216*H216,2)</f>
        <v>0</v>
      </c>
      <c r="BL216" s="23" t="s">
        <v>126</v>
      </c>
      <c r="BM216" s="23" t="s">
        <v>497</v>
      </c>
    </row>
    <row r="217" spans="2:65" s="12" customFormat="1" ht="13.5">
      <c r="B217" s="215"/>
      <c r="C217" s="216"/>
      <c r="D217" s="206" t="s">
        <v>160</v>
      </c>
      <c r="E217" s="217" t="s">
        <v>21</v>
      </c>
      <c r="F217" s="218" t="s">
        <v>498</v>
      </c>
      <c r="G217" s="216"/>
      <c r="H217" s="219">
        <v>9.4E-2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160</v>
      </c>
      <c r="AU217" s="225" t="s">
        <v>81</v>
      </c>
      <c r="AV217" s="12" t="s">
        <v>81</v>
      </c>
      <c r="AW217" s="12" t="s">
        <v>35</v>
      </c>
      <c r="AX217" s="12" t="s">
        <v>79</v>
      </c>
      <c r="AY217" s="225" t="s">
        <v>120</v>
      </c>
    </row>
    <row r="218" spans="2:65" s="1" customFormat="1" ht="25.5" customHeight="1">
      <c r="B218" s="40"/>
      <c r="C218" s="237" t="s">
        <v>499</v>
      </c>
      <c r="D218" s="237" t="s">
        <v>203</v>
      </c>
      <c r="E218" s="238" t="s">
        <v>500</v>
      </c>
      <c r="F218" s="239" t="s">
        <v>501</v>
      </c>
      <c r="G218" s="240" t="s">
        <v>158</v>
      </c>
      <c r="H218" s="241">
        <v>668</v>
      </c>
      <c r="I218" s="242"/>
      <c r="J218" s="243">
        <f>ROUND(I218*H218,2)</f>
        <v>0</v>
      </c>
      <c r="K218" s="239" t="s">
        <v>207</v>
      </c>
      <c r="L218" s="60"/>
      <c r="M218" s="244" t="s">
        <v>21</v>
      </c>
      <c r="N218" s="245" t="s">
        <v>42</v>
      </c>
      <c r="O218" s="41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3" t="s">
        <v>126</v>
      </c>
      <c r="AT218" s="23" t="s">
        <v>203</v>
      </c>
      <c r="AU218" s="23" t="s">
        <v>81</v>
      </c>
      <c r="AY218" s="23" t="s">
        <v>120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3" t="s">
        <v>79</v>
      </c>
      <c r="BK218" s="203">
        <f>ROUND(I218*H218,2)</f>
        <v>0</v>
      </c>
      <c r="BL218" s="23" t="s">
        <v>126</v>
      </c>
      <c r="BM218" s="23" t="s">
        <v>502</v>
      </c>
    </row>
    <row r="219" spans="2:65" s="1" customFormat="1" ht="16.5" customHeight="1">
      <c r="B219" s="40"/>
      <c r="C219" s="191" t="s">
        <v>503</v>
      </c>
      <c r="D219" s="191" t="s">
        <v>122</v>
      </c>
      <c r="E219" s="192" t="s">
        <v>504</v>
      </c>
      <c r="F219" s="193" t="s">
        <v>505</v>
      </c>
      <c r="G219" s="194" t="s">
        <v>158</v>
      </c>
      <c r="H219" s="195">
        <v>128</v>
      </c>
      <c r="I219" s="196"/>
      <c r="J219" s="197">
        <f>ROUND(I219*H219,2)</f>
        <v>0</v>
      </c>
      <c r="K219" s="193" t="s">
        <v>21</v>
      </c>
      <c r="L219" s="198"/>
      <c r="M219" s="199" t="s">
        <v>21</v>
      </c>
      <c r="N219" s="200" t="s">
        <v>42</v>
      </c>
      <c r="O219" s="41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23" t="s">
        <v>125</v>
      </c>
      <c r="AT219" s="23" t="s">
        <v>122</v>
      </c>
      <c r="AU219" s="23" t="s">
        <v>81</v>
      </c>
      <c r="AY219" s="23" t="s">
        <v>120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3" t="s">
        <v>79</v>
      </c>
      <c r="BK219" s="203">
        <f>ROUND(I219*H219,2)</f>
        <v>0</v>
      </c>
      <c r="BL219" s="23" t="s">
        <v>126</v>
      </c>
      <c r="BM219" s="23" t="s">
        <v>506</v>
      </c>
    </row>
    <row r="220" spans="2:65" s="11" customFormat="1" ht="13.5">
      <c r="B220" s="204"/>
      <c r="C220" s="205"/>
      <c r="D220" s="206" t="s">
        <v>160</v>
      </c>
      <c r="E220" s="207" t="s">
        <v>21</v>
      </c>
      <c r="F220" s="208" t="s">
        <v>315</v>
      </c>
      <c r="G220" s="205"/>
      <c r="H220" s="207" t="s">
        <v>21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160</v>
      </c>
      <c r="AU220" s="214" t="s">
        <v>81</v>
      </c>
      <c r="AV220" s="11" t="s">
        <v>79</v>
      </c>
      <c r="AW220" s="11" t="s">
        <v>35</v>
      </c>
      <c r="AX220" s="11" t="s">
        <v>71</v>
      </c>
      <c r="AY220" s="214" t="s">
        <v>120</v>
      </c>
    </row>
    <row r="221" spans="2:65" s="12" customFormat="1" ht="13.5">
      <c r="B221" s="215"/>
      <c r="C221" s="216"/>
      <c r="D221" s="206" t="s">
        <v>160</v>
      </c>
      <c r="E221" s="217" t="s">
        <v>21</v>
      </c>
      <c r="F221" s="218" t="s">
        <v>507</v>
      </c>
      <c r="G221" s="216"/>
      <c r="H221" s="219">
        <v>128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160</v>
      </c>
      <c r="AU221" s="225" t="s">
        <v>81</v>
      </c>
      <c r="AV221" s="12" t="s">
        <v>81</v>
      </c>
      <c r="AW221" s="12" t="s">
        <v>35</v>
      </c>
      <c r="AX221" s="12" t="s">
        <v>79</v>
      </c>
      <c r="AY221" s="225" t="s">
        <v>120</v>
      </c>
    </row>
    <row r="222" spans="2:65" s="1" customFormat="1" ht="16.5" customHeight="1">
      <c r="B222" s="40"/>
      <c r="C222" s="191" t="s">
        <v>508</v>
      </c>
      <c r="D222" s="191" t="s">
        <v>122</v>
      </c>
      <c r="E222" s="192" t="s">
        <v>509</v>
      </c>
      <c r="F222" s="193" t="s">
        <v>510</v>
      </c>
      <c r="G222" s="194" t="s">
        <v>158</v>
      </c>
      <c r="H222" s="195">
        <v>140</v>
      </c>
      <c r="I222" s="196"/>
      <c r="J222" s="197">
        <f>ROUND(I222*H222,2)</f>
        <v>0</v>
      </c>
      <c r="K222" s="193" t="s">
        <v>21</v>
      </c>
      <c r="L222" s="198"/>
      <c r="M222" s="199" t="s">
        <v>21</v>
      </c>
      <c r="N222" s="200" t="s">
        <v>42</v>
      </c>
      <c r="O222" s="41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AR222" s="23" t="s">
        <v>125</v>
      </c>
      <c r="AT222" s="23" t="s">
        <v>122</v>
      </c>
      <c r="AU222" s="23" t="s">
        <v>81</v>
      </c>
      <c r="AY222" s="23" t="s">
        <v>120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23" t="s">
        <v>79</v>
      </c>
      <c r="BK222" s="203">
        <f>ROUND(I222*H222,2)</f>
        <v>0</v>
      </c>
      <c r="BL222" s="23" t="s">
        <v>126</v>
      </c>
      <c r="BM222" s="23" t="s">
        <v>511</v>
      </c>
    </row>
    <row r="223" spans="2:65" s="11" customFormat="1" ht="13.5">
      <c r="B223" s="204"/>
      <c r="C223" s="205"/>
      <c r="D223" s="206" t="s">
        <v>160</v>
      </c>
      <c r="E223" s="207" t="s">
        <v>21</v>
      </c>
      <c r="F223" s="208" t="s">
        <v>512</v>
      </c>
      <c r="G223" s="205"/>
      <c r="H223" s="207" t="s">
        <v>21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160</v>
      </c>
      <c r="AU223" s="214" t="s">
        <v>81</v>
      </c>
      <c r="AV223" s="11" t="s">
        <v>79</v>
      </c>
      <c r="AW223" s="11" t="s">
        <v>35</v>
      </c>
      <c r="AX223" s="11" t="s">
        <v>71</v>
      </c>
      <c r="AY223" s="214" t="s">
        <v>120</v>
      </c>
    </row>
    <row r="224" spans="2:65" s="12" customFormat="1" ht="13.5">
      <c r="B224" s="215"/>
      <c r="C224" s="216"/>
      <c r="D224" s="206" t="s">
        <v>160</v>
      </c>
      <c r="E224" s="217" t="s">
        <v>21</v>
      </c>
      <c r="F224" s="218" t="s">
        <v>513</v>
      </c>
      <c r="G224" s="216"/>
      <c r="H224" s="219">
        <v>140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160</v>
      </c>
      <c r="AU224" s="225" t="s">
        <v>81</v>
      </c>
      <c r="AV224" s="12" t="s">
        <v>81</v>
      </c>
      <c r="AW224" s="12" t="s">
        <v>35</v>
      </c>
      <c r="AX224" s="12" t="s">
        <v>79</v>
      </c>
      <c r="AY224" s="225" t="s">
        <v>120</v>
      </c>
    </row>
    <row r="225" spans="2:65" s="1" customFormat="1" ht="16.5" customHeight="1">
      <c r="B225" s="40"/>
      <c r="C225" s="191" t="s">
        <v>514</v>
      </c>
      <c r="D225" s="191" t="s">
        <v>122</v>
      </c>
      <c r="E225" s="192" t="s">
        <v>515</v>
      </c>
      <c r="F225" s="193" t="s">
        <v>516</v>
      </c>
      <c r="G225" s="194" t="s">
        <v>158</v>
      </c>
      <c r="H225" s="195">
        <v>400</v>
      </c>
      <c r="I225" s="196"/>
      <c r="J225" s="197">
        <f>ROUND(I225*H225,2)</f>
        <v>0</v>
      </c>
      <c r="K225" s="193" t="s">
        <v>21</v>
      </c>
      <c r="L225" s="198"/>
      <c r="M225" s="199" t="s">
        <v>21</v>
      </c>
      <c r="N225" s="200" t="s">
        <v>42</v>
      </c>
      <c r="O225" s="41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23" t="s">
        <v>125</v>
      </c>
      <c r="AT225" s="23" t="s">
        <v>122</v>
      </c>
      <c r="AU225" s="23" t="s">
        <v>81</v>
      </c>
      <c r="AY225" s="23" t="s">
        <v>120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3" t="s">
        <v>79</v>
      </c>
      <c r="BK225" s="203">
        <f>ROUND(I225*H225,2)</f>
        <v>0</v>
      </c>
      <c r="BL225" s="23" t="s">
        <v>126</v>
      </c>
      <c r="BM225" s="23" t="s">
        <v>517</v>
      </c>
    </row>
    <row r="226" spans="2:65" s="11" customFormat="1" ht="13.5">
      <c r="B226" s="204"/>
      <c r="C226" s="205"/>
      <c r="D226" s="206" t="s">
        <v>160</v>
      </c>
      <c r="E226" s="207" t="s">
        <v>21</v>
      </c>
      <c r="F226" s="208" t="s">
        <v>315</v>
      </c>
      <c r="G226" s="205"/>
      <c r="H226" s="207" t="s">
        <v>21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160</v>
      </c>
      <c r="AU226" s="214" t="s">
        <v>81</v>
      </c>
      <c r="AV226" s="11" t="s">
        <v>79</v>
      </c>
      <c r="AW226" s="11" t="s">
        <v>35</v>
      </c>
      <c r="AX226" s="11" t="s">
        <v>71</v>
      </c>
      <c r="AY226" s="214" t="s">
        <v>120</v>
      </c>
    </row>
    <row r="227" spans="2:65" s="12" customFormat="1" ht="13.5">
      <c r="B227" s="215"/>
      <c r="C227" s="216"/>
      <c r="D227" s="206" t="s">
        <v>160</v>
      </c>
      <c r="E227" s="217" t="s">
        <v>21</v>
      </c>
      <c r="F227" s="218" t="s">
        <v>518</v>
      </c>
      <c r="G227" s="216"/>
      <c r="H227" s="219">
        <v>400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160</v>
      </c>
      <c r="AU227" s="225" t="s">
        <v>81</v>
      </c>
      <c r="AV227" s="12" t="s">
        <v>81</v>
      </c>
      <c r="AW227" s="12" t="s">
        <v>35</v>
      </c>
      <c r="AX227" s="12" t="s">
        <v>79</v>
      </c>
      <c r="AY227" s="225" t="s">
        <v>120</v>
      </c>
    </row>
    <row r="228" spans="2:65" s="1" customFormat="1" ht="16.5" customHeight="1">
      <c r="B228" s="40"/>
      <c r="C228" s="237" t="s">
        <v>519</v>
      </c>
      <c r="D228" s="237" t="s">
        <v>203</v>
      </c>
      <c r="E228" s="238" t="s">
        <v>520</v>
      </c>
      <c r="F228" s="239" t="s">
        <v>521</v>
      </c>
      <c r="G228" s="240" t="s">
        <v>220</v>
      </c>
      <c r="H228" s="241">
        <v>168</v>
      </c>
      <c r="I228" s="242"/>
      <c r="J228" s="243">
        <f>ROUND(I228*H228,2)</f>
        <v>0</v>
      </c>
      <c r="K228" s="239" t="s">
        <v>299</v>
      </c>
      <c r="L228" s="60"/>
      <c r="M228" s="244" t="s">
        <v>21</v>
      </c>
      <c r="N228" s="245" t="s">
        <v>42</v>
      </c>
      <c r="O228" s="41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23" t="s">
        <v>126</v>
      </c>
      <c r="AT228" s="23" t="s">
        <v>203</v>
      </c>
      <c r="AU228" s="23" t="s">
        <v>81</v>
      </c>
      <c r="AY228" s="23" t="s">
        <v>120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3" t="s">
        <v>79</v>
      </c>
      <c r="BK228" s="203">
        <f>ROUND(I228*H228,2)</f>
        <v>0</v>
      </c>
      <c r="BL228" s="23" t="s">
        <v>126</v>
      </c>
      <c r="BM228" s="23" t="s">
        <v>522</v>
      </c>
    </row>
    <row r="229" spans="2:65" s="12" customFormat="1" ht="13.5">
      <c r="B229" s="215"/>
      <c r="C229" s="216"/>
      <c r="D229" s="206" t="s">
        <v>160</v>
      </c>
      <c r="E229" s="217" t="s">
        <v>21</v>
      </c>
      <c r="F229" s="218" t="s">
        <v>268</v>
      </c>
      <c r="G229" s="216"/>
      <c r="H229" s="219">
        <v>168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160</v>
      </c>
      <c r="AU229" s="225" t="s">
        <v>81</v>
      </c>
      <c r="AV229" s="12" t="s">
        <v>81</v>
      </c>
      <c r="AW229" s="12" t="s">
        <v>35</v>
      </c>
      <c r="AX229" s="12" t="s">
        <v>79</v>
      </c>
      <c r="AY229" s="225" t="s">
        <v>120</v>
      </c>
    </row>
    <row r="230" spans="2:65" s="1" customFormat="1" ht="38.25" customHeight="1">
      <c r="B230" s="40"/>
      <c r="C230" s="237" t="s">
        <v>523</v>
      </c>
      <c r="D230" s="237" t="s">
        <v>203</v>
      </c>
      <c r="E230" s="238" t="s">
        <v>524</v>
      </c>
      <c r="F230" s="239" t="s">
        <v>525</v>
      </c>
      <c r="G230" s="240" t="s">
        <v>220</v>
      </c>
      <c r="H230" s="241">
        <v>938</v>
      </c>
      <c r="I230" s="242"/>
      <c r="J230" s="243">
        <f>ROUND(I230*H230,2)</f>
        <v>0</v>
      </c>
      <c r="K230" s="239" t="s">
        <v>207</v>
      </c>
      <c r="L230" s="60"/>
      <c r="M230" s="244" t="s">
        <v>21</v>
      </c>
      <c r="N230" s="245" t="s">
        <v>42</v>
      </c>
      <c r="O230" s="41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AR230" s="23" t="s">
        <v>126</v>
      </c>
      <c r="AT230" s="23" t="s">
        <v>203</v>
      </c>
      <c r="AU230" s="23" t="s">
        <v>81</v>
      </c>
      <c r="AY230" s="23" t="s">
        <v>120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23" t="s">
        <v>79</v>
      </c>
      <c r="BK230" s="203">
        <f>ROUND(I230*H230,2)</f>
        <v>0</v>
      </c>
      <c r="BL230" s="23" t="s">
        <v>126</v>
      </c>
      <c r="BM230" s="23" t="s">
        <v>526</v>
      </c>
    </row>
    <row r="231" spans="2:65" s="12" customFormat="1" ht="13.5">
      <c r="B231" s="215"/>
      <c r="C231" s="216"/>
      <c r="D231" s="206" t="s">
        <v>160</v>
      </c>
      <c r="E231" s="217" t="s">
        <v>21</v>
      </c>
      <c r="F231" s="218" t="s">
        <v>270</v>
      </c>
      <c r="G231" s="216"/>
      <c r="H231" s="219">
        <v>938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160</v>
      </c>
      <c r="AU231" s="225" t="s">
        <v>81</v>
      </c>
      <c r="AV231" s="12" t="s">
        <v>81</v>
      </c>
      <c r="AW231" s="12" t="s">
        <v>35</v>
      </c>
      <c r="AX231" s="12" t="s">
        <v>79</v>
      </c>
      <c r="AY231" s="225" t="s">
        <v>120</v>
      </c>
    </row>
    <row r="232" spans="2:65" s="1" customFormat="1" ht="25.5" customHeight="1">
      <c r="B232" s="40"/>
      <c r="C232" s="237" t="s">
        <v>527</v>
      </c>
      <c r="D232" s="237" t="s">
        <v>203</v>
      </c>
      <c r="E232" s="238" t="s">
        <v>528</v>
      </c>
      <c r="F232" s="239" t="s">
        <v>529</v>
      </c>
      <c r="G232" s="240" t="s">
        <v>220</v>
      </c>
      <c r="H232" s="241">
        <v>168</v>
      </c>
      <c r="I232" s="242"/>
      <c r="J232" s="243">
        <f>ROUND(I232*H232,2)</f>
        <v>0</v>
      </c>
      <c r="K232" s="239" t="s">
        <v>299</v>
      </c>
      <c r="L232" s="60"/>
      <c r="M232" s="244" t="s">
        <v>21</v>
      </c>
      <c r="N232" s="245" t="s">
        <v>42</v>
      </c>
      <c r="O232" s="41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AR232" s="23" t="s">
        <v>126</v>
      </c>
      <c r="AT232" s="23" t="s">
        <v>203</v>
      </c>
      <c r="AU232" s="23" t="s">
        <v>81</v>
      </c>
      <c r="AY232" s="23" t="s">
        <v>120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3" t="s">
        <v>79</v>
      </c>
      <c r="BK232" s="203">
        <f>ROUND(I232*H232,2)</f>
        <v>0</v>
      </c>
      <c r="BL232" s="23" t="s">
        <v>126</v>
      </c>
      <c r="BM232" s="23" t="s">
        <v>530</v>
      </c>
    </row>
    <row r="233" spans="2:65" s="12" customFormat="1" ht="13.5">
      <c r="B233" s="215"/>
      <c r="C233" s="216"/>
      <c r="D233" s="206" t="s">
        <v>160</v>
      </c>
      <c r="E233" s="217" t="s">
        <v>21</v>
      </c>
      <c r="F233" s="218" t="s">
        <v>268</v>
      </c>
      <c r="G233" s="216"/>
      <c r="H233" s="219">
        <v>168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160</v>
      </c>
      <c r="AU233" s="225" t="s">
        <v>81</v>
      </c>
      <c r="AV233" s="12" t="s">
        <v>81</v>
      </c>
      <c r="AW233" s="12" t="s">
        <v>35</v>
      </c>
      <c r="AX233" s="12" t="s">
        <v>79</v>
      </c>
      <c r="AY233" s="225" t="s">
        <v>120</v>
      </c>
    </row>
    <row r="234" spans="2:65" s="1" customFormat="1" ht="16.5" customHeight="1">
      <c r="B234" s="40"/>
      <c r="C234" s="191" t="s">
        <v>531</v>
      </c>
      <c r="D234" s="191" t="s">
        <v>122</v>
      </c>
      <c r="E234" s="192" t="s">
        <v>532</v>
      </c>
      <c r="F234" s="193" t="s">
        <v>533</v>
      </c>
      <c r="G234" s="194" t="s">
        <v>236</v>
      </c>
      <c r="H234" s="195">
        <v>25.2</v>
      </c>
      <c r="I234" s="196"/>
      <c r="J234" s="197">
        <f>ROUND(I234*H234,2)</f>
        <v>0</v>
      </c>
      <c r="K234" s="193" t="s">
        <v>299</v>
      </c>
      <c r="L234" s="198"/>
      <c r="M234" s="199" t="s">
        <v>21</v>
      </c>
      <c r="N234" s="200" t="s">
        <v>42</v>
      </c>
      <c r="O234" s="41"/>
      <c r="P234" s="201">
        <f>O234*H234</f>
        <v>0</v>
      </c>
      <c r="Q234" s="201">
        <v>0.2</v>
      </c>
      <c r="R234" s="201">
        <f>Q234*H234</f>
        <v>5.04</v>
      </c>
      <c r="S234" s="201">
        <v>0</v>
      </c>
      <c r="T234" s="202">
        <f>S234*H234</f>
        <v>0</v>
      </c>
      <c r="AR234" s="23" t="s">
        <v>125</v>
      </c>
      <c r="AT234" s="23" t="s">
        <v>122</v>
      </c>
      <c r="AU234" s="23" t="s">
        <v>81</v>
      </c>
      <c r="AY234" s="23" t="s">
        <v>120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23" t="s">
        <v>79</v>
      </c>
      <c r="BK234" s="203">
        <f>ROUND(I234*H234,2)</f>
        <v>0</v>
      </c>
      <c r="BL234" s="23" t="s">
        <v>126</v>
      </c>
      <c r="BM234" s="23" t="s">
        <v>534</v>
      </c>
    </row>
    <row r="235" spans="2:65" s="12" customFormat="1" ht="13.5">
      <c r="B235" s="215"/>
      <c r="C235" s="216"/>
      <c r="D235" s="206" t="s">
        <v>160</v>
      </c>
      <c r="E235" s="217" t="s">
        <v>21</v>
      </c>
      <c r="F235" s="218" t="s">
        <v>535</v>
      </c>
      <c r="G235" s="216"/>
      <c r="H235" s="219">
        <v>25.2</v>
      </c>
      <c r="I235" s="220"/>
      <c r="J235" s="216"/>
      <c r="K235" s="216"/>
      <c r="L235" s="221"/>
      <c r="M235" s="222"/>
      <c r="N235" s="223"/>
      <c r="O235" s="223"/>
      <c r="P235" s="223"/>
      <c r="Q235" s="223"/>
      <c r="R235" s="223"/>
      <c r="S235" s="223"/>
      <c r="T235" s="224"/>
      <c r="AT235" s="225" t="s">
        <v>160</v>
      </c>
      <c r="AU235" s="225" t="s">
        <v>81</v>
      </c>
      <c r="AV235" s="12" t="s">
        <v>81</v>
      </c>
      <c r="AW235" s="12" t="s">
        <v>35</v>
      </c>
      <c r="AX235" s="12" t="s">
        <v>79</v>
      </c>
      <c r="AY235" s="225" t="s">
        <v>120</v>
      </c>
    </row>
    <row r="236" spans="2:65" s="1" customFormat="1" ht="16.5" customHeight="1">
      <c r="B236" s="40"/>
      <c r="C236" s="191" t="s">
        <v>536</v>
      </c>
      <c r="D236" s="191" t="s">
        <v>122</v>
      </c>
      <c r="E236" s="192" t="s">
        <v>537</v>
      </c>
      <c r="F236" s="193" t="s">
        <v>538</v>
      </c>
      <c r="G236" s="194" t="s">
        <v>236</v>
      </c>
      <c r="H236" s="195">
        <v>59.84</v>
      </c>
      <c r="I236" s="196"/>
      <c r="J236" s="197">
        <f>ROUND(I236*H236,2)</f>
        <v>0</v>
      </c>
      <c r="K236" s="193" t="s">
        <v>21</v>
      </c>
      <c r="L236" s="198"/>
      <c r="M236" s="199" t="s">
        <v>21</v>
      </c>
      <c r="N236" s="200" t="s">
        <v>42</v>
      </c>
      <c r="O236" s="4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3" t="s">
        <v>125</v>
      </c>
      <c r="AT236" s="23" t="s">
        <v>122</v>
      </c>
      <c r="AU236" s="23" t="s">
        <v>81</v>
      </c>
      <c r="AY236" s="23" t="s">
        <v>120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79</v>
      </c>
      <c r="BK236" s="203">
        <f>ROUND(I236*H236,2)</f>
        <v>0</v>
      </c>
      <c r="BL236" s="23" t="s">
        <v>126</v>
      </c>
      <c r="BM236" s="23" t="s">
        <v>539</v>
      </c>
    </row>
    <row r="237" spans="2:65" s="12" customFormat="1" ht="13.5">
      <c r="B237" s="215"/>
      <c r="C237" s="216"/>
      <c r="D237" s="206" t="s">
        <v>160</v>
      </c>
      <c r="E237" s="217" t="s">
        <v>21</v>
      </c>
      <c r="F237" s="218" t="s">
        <v>540</v>
      </c>
      <c r="G237" s="216"/>
      <c r="H237" s="219">
        <v>59.84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160</v>
      </c>
      <c r="AU237" s="225" t="s">
        <v>81</v>
      </c>
      <c r="AV237" s="12" t="s">
        <v>81</v>
      </c>
      <c r="AW237" s="12" t="s">
        <v>35</v>
      </c>
      <c r="AX237" s="12" t="s">
        <v>79</v>
      </c>
      <c r="AY237" s="225" t="s">
        <v>120</v>
      </c>
    </row>
    <row r="238" spans="2:65" s="1" customFormat="1" ht="16.5" customHeight="1">
      <c r="B238" s="40"/>
      <c r="C238" s="237" t="s">
        <v>541</v>
      </c>
      <c r="D238" s="237" t="s">
        <v>203</v>
      </c>
      <c r="E238" s="238" t="s">
        <v>542</v>
      </c>
      <c r="F238" s="239" t="s">
        <v>543</v>
      </c>
      <c r="G238" s="240" t="s">
        <v>236</v>
      </c>
      <c r="H238" s="241">
        <v>14.07</v>
      </c>
      <c r="I238" s="242"/>
      <c r="J238" s="243">
        <f>ROUND(I238*H238,2)</f>
        <v>0</v>
      </c>
      <c r="K238" s="239" t="s">
        <v>299</v>
      </c>
      <c r="L238" s="60"/>
      <c r="M238" s="244" t="s">
        <v>21</v>
      </c>
      <c r="N238" s="245" t="s">
        <v>42</v>
      </c>
      <c r="O238" s="41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AR238" s="23" t="s">
        <v>126</v>
      </c>
      <c r="AT238" s="23" t="s">
        <v>203</v>
      </c>
      <c r="AU238" s="23" t="s">
        <v>81</v>
      </c>
      <c r="AY238" s="23" t="s">
        <v>120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23" t="s">
        <v>79</v>
      </c>
      <c r="BK238" s="203">
        <f>ROUND(I238*H238,2)</f>
        <v>0</v>
      </c>
      <c r="BL238" s="23" t="s">
        <v>126</v>
      </c>
      <c r="BM238" s="23" t="s">
        <v>544</v>
      </c>
    </row>
    <row r="239" spans="2:65" s="12" customFormat="1" ht="13.5">
      <c r="B239" s="215"/>
      <c r="C239" s="216"/>
      <c r="D239" s="206" t="s">
        <v>160</v>
      </c>
      <c r="E239" s="217" t="s">
        <v>272</v>
      </c>
      <c r="F239" s="218" t="s">
        <v>545</v>
      </c>
      <c r="G239" s="216"/>
      <c r="H239" s="219">
        <v>14.07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160</v>
      </c>
      <c r="AU239" s="225" t="s">
        <v>81</v>
      </c>
      <c r="AV239" s="12" t="s">
        <v>81</v>
      </c>
      <c r="AW239" s="12" t="s">
        <v>35</v>
      </c>
      <c r="AX239" s="12" t="s">
        <v>79</v>
      </c>
      <c r="AY239" s="225" t="s">
        <v>120</v>
      </c>
    </row>
    <row r="240" spans="2:65" s="1" customFormat="1" ht="16.5" customHeight="1">
      <c r="B240" s="40"/>
      <c r="C240" s="237" t="s">
        <v>546</v>
      </c>
      <c r="D240" s="237" t="s">
        <v>203</v>
      </c>
      <c r="E240" s="238" t="s">
        <v>547</v>
      </c>
      <c r="F240" s="239" t="s">
        <v>548</v>
      </c>
      <c r="G240" s="240" t="s">
        <v>236</v>
      </c>
      <c r="H240" s="241">
        <v>14.07</v>
      </c>
      <c r="I240" s="242"/>
      <c r="J240" s="243">
        <f>ROUND(I240*H240,2)</f>
        <v>0</v>
      </c>
      <c r="K240" s="239" t="s">
        <v>207</v>
      </c>
      <c r="L240" s="60"/>
      <c r="M240" s="244" t="s">
        <v>21</v>
      </c>
      <c r="N240" s="245" t="s">
        <v>42</v>
      </c>
      <c r="O240" s="41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AR240" s="23" t="s">
        <v>126</v>
      </c>
      <c r="AT240" s="23" t="s">
        <v>203</v>
      </c>
      <c r="AU240" s="23" t="s">
        <v>81</v>
      </c>
      <c r="AY240" s="23" t="s">
        <v>120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23" t="s">
        <v>79</v>
      </c>
      <c r="BK240" s="203">
        <f>ROUND(I240*H240,2)</f>
        <v>0</v>
      </c>
      <c r="BL240" s="23" t="s">
        <v>126</v>
      </c>
      <c r="BM240" s="23" t="s">
        <v>549</v>
      </c>
    </row>
    <row r="241" spans="2:65" s="12" customFormat="1" ht="13.5">
      <c r="B241" s="215"/>
      <c r="C241" s="216"/>
      <c r="D241" s="206" t="s">
        <v>160</v>
      </c>
      <c r="E241" s="217" t="s">
        <v>21</v>
      </c>
      <c r="F241" s="218" t="s">
        <v>272</v>
      </c>
      <c r="G241" s="216"/>
      <c r="H241" s="219">
        <v>14.07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160</v>
      </c>
      <c r="AU241" s="225" t="s">
        <v>81</v>
      </c>
      <c r="AV241" s="12" t="s">
        <v>81</v>
      </c>
      <c r="AW241" s="12" t="s">
        <v>35</v>
      </c>
      <c r="AX241" s="12" t="s">
        <v>79</v>
      </c>
      <c r="AY241" s="225" t="s">
        <v>120</v>
      </c>
    </row>
    <row r="242" spans="2:65" s="1" customFormat="1" ht="25.5" customHeight="1">
      <c r="B242" s="40"/>
      <c r="C242" s="237" t="s">
        <v>550</v>
      </c>
      <c r="D242" s="237" t="s">
        <v>203</v>
      </c>
      <c r="E242" s="238" t="s">
        <v>551</v>
      </c>
      <c r="F242" s="239" t="s">
        <v>552</v>
      </c>
      <c r="G242" s="240" t="s">
        <v>236</v>
      </c>
      <c r="H242" s="241">
        <v>337.68</v>
      </c>
      <c r="I242" s="242"/>
      <c r="J242" s="243">
        <f>ROUND(I242*H242,2)</f>
        <v>0</v>
      </c>
      <c r="K242" s="239" t="s">
        <v>207</v>
      </c>
      <c r="L242" s="60"/>
      <c r="M242" s="244" t="s">
        <v>21</v>
      </c>
      <c r="N242" s="245" t="s">
        <v>42</v>
      </c>
      <c r="O242" s="41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AR242" s="23" t="s">
        <v>126</v>
      </c>
      <c r="AT242" s="23" t="s">
        <v>203</v>
      </c>
      <c r="AU242" s="23" t="s">
        <v>81</v>
      </c>
      <c r="AY242" s="23" t="s">
        <v>120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23" t="s">
        <v>79</v>
      </c>
      <c r="BK242" s="203">
        <f>ROUND(I242*H242,2)</f>
        <v>0</v>
      </c>
      <c r="BL242" s="23" t="s">
        <v>126</v>
      </c>
      <c r="BM242" s="23" t="s">
        <v>553</v>
      </c>
    </row>
    <row r="243" spans="2:65" s="12" customFormat="1" ht="13.5">
      <c r="B243" s="215"/>
      <c r="C243" s="216"/>
      <c r="D243" s="206" t="s">
        <v>160</v>
      </c>
      <c r="E243" s="217" t="s">
        <v>21</v>
      </c>
      <c r="F243" s="218" t="s">
        <v>554</v>
      </c>
      <c r="G243" s="216"/>
      <c r="H243" s="219">
        <v>337.68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160</v>
      </c>
      <c r="AU243" s="225" t="s">
        <v>81</v>
      </c>
      <c r="AV243" s="12" t="s">
        <v>81</v>
      </c>
      <c r="AW243" s="12" t="s">
        <v>35</v>
      </c>
      <c r="AX243" s="12" t="s">
        <v>79</v>
      </c>
      <c r="AY243" s="225" t="s">
        <v>120</v>
      </c>
    </row>
    <row r="244" spans="2:65" s="1" customFormat="1" ht="38.25" customHeight="1">
      <c r="B244" s="40"/>
      <c r="C244" s="191" t="s">
        <v>555</v>
      </c>
      <c r="D244" s="191" t="s">
        <v>122</v>
      </c>
      <c r="E244" s="192" t="s">
        <v>556</v>
      </c>
      <c r="F244" s="193" t="s">
        <v>557</v>
      </c>
      <c r="G244" s="194" t="s">
        <v>220</v>
      </c>
      <c r="H244" s="195">
        <v>172</v>
      </c>
      <c r="I244" s="196"/>
      <c r="J244" s="197">
        <f>ROUND(I244*H244,2)</f>
        <v>0</v>
      </c>
      <c r="K244" s="193" t="s">
        <v>21</v>
      </c>
      <c r="L244" s="198"/>
      <c r="M244" s="199" t="s">
        <v>21</v>
      </c>
      <c r="N244" s="200" t="s">
        <v>42</v>
      </c>
      <c r="O244" s="41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23" t="s">
        <v>125</v>
      </c>
      <c r="AT244" s="23" t="s">
        <v>122</v>
      </c>
      <c r="AU244" s="23" t="s">
        <v>81</v>
      </c>
      <c r="AY244" s="23" t="s">
        <v>120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3" t="s">
        <v>79</v>
      </c>
      <c r="BK244" s="203">
        <f>ROUND(I244*H244,2)</f>
        <v>0</v>
      </c>
      <c r="BL244" s="23" t="s">
        <v>126</v>
      </c>
      <c r="BM244" s="23" t="s">
        <v>558</v>
      </c>
    </row>
    <row r="245" spans="2:65" s="11" customFormat="1" ht="13.5">
      <c r="B245" s="204"/>
      <c r="C245" s="205"/>
      <c r="D245" s="206" t="s">
        <v>160</v>
      </c>
      <c r="E245" s="207" t="s">
        <v>21</v>
      </c>
      <c r="F245" s="208" t="s">
        <v>336</v>
      </c>
      <c r="G245" s="205"/>
      <c r="H245" s="207" t="s">
        <v>21</v>
      </c>
      <c r="I245" s="209"/>
      <c r="J245" s="205"/>
      <c r="K245" s="205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160</v>
      </c>
      <c r="AU245" s="214" t="s">
        <v>81</v>
      </c>
      <c r="AV245" s="11" t="s">
        <v>79</v>
      </c>
      <c r="AW245" s="11" t="s">
        <v>35</v>
      </c>
      <c r="AX245" s="11" t="s">
        <v>71</v>
      </c>
      <c r="AY245" s="214" t="s">
        <v>120</v>
      </c>
    </row>
    <row r="246" spans="2:65" s="12" customFormat="1" ht="13.5">
      <c r="B246" s="215"/>
      <c r="C246" s="216"/>
      <c r="D246" s="206" t="s">
        <v>160</v>
      </c>
      <c r="E246" s="217" t="s">
        <v>21</v>
      </c>
      <c r="F246" s="218" t="s">
        <v>559</v>
      </c>
      <c r="G246" s="216"/>
      <c r="H246" s="219">
        <v>172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160</v>
      </c>
      <c r="AU246" s="225" t="s">
        <v>81</v>
      </c>
      <c r="AV246" s="12" t="s">
        <v>81</v>
      </c>
      <c r="AW246" s="12" t="s">
        <v>35</v>
      </c>
      <c r="AX246" s="12" t="s">
        <v>79</v>
      </c>
      <c r="AY246" s="225" t="s">
        <v>120</v>
      </c>
    </row>
    <row r="247" spans="2:65" s="10" customFormat="1" ht="29.85" customHeight="1">
      <c r="B247" s="175"/>
      <c r="C247" s="176"/>
      <c r="D247" s="177" t="s">
        <v>70</v>
      </c>
      <c r="E247" s="189" t="s">
        <v>81</v>
      </c>
      <c r="F247" s="189" t="s">
        <v>560</v>
      </c>
      <c r="G247" s="176"/>
      <c r="H247" s="176"/>
      <c r="I247" s="179"/>
      <c r="J247" s="190">
        <f>BK247</f>
        <v>0</v>
      </c>
      <c r="K247" s="176"/>
      <c r="L247" s="181"/>
      <c r="M247" s="182"/>
      <c r="N247" s="183"/>
      <c r="O247" s="183"/>
      <c r="P247" s="184">
        <f>SUM(P248:P262)</f>
        <v>0</v>
      </c>
      <c r="Q247" s="183"/>
      <c r="R247" s="184">
        <f>SUM(R248:R262)</f>
        <v>23.610677859999996</v>
      </c>
      <c r="S247" s="183"/>
      <c r="T247" s="185">
        <f>SUM(T248:T262)</f>
        <v>0</v>
      </c>
      <c r="AR247" s="186" t="s">
        <v>79</v>
      </c>
      <c r="AT247" s="187" t="s">
        <v>70</v>
      </c>
      <c r="AU247" s="187" t="s">
        <v>79</v>
      </c>
      <c r="AY247" s="186" t="s">
        <v>120</v>
      </c>
      <c r="BK247" s="188">
        <f>SUM(BK248:BK262)</f>
        <v>0</v>
      </c>
    </row>
    <row r="248" spans="2:65" s="1" customFormat="1" ht="16.5" customHeight="1">
      <c r="B248" s="40"/>
      <c r="C248" s="237" t="s">
        <v>561</v>
      </c>
      <c r="D248" s="237" t="s">
        <v>203</v>
      </c>
      <c r="E248" s="238" t="s">
        <v>562</v>
      </c>
      <c r="F248" s="239" t="s">
        <v>563</v>
      </c>
      <c r="G248" s="240" t="s">
        <v>206</v>
      </c>
      <c r="H248" s="241">
        <v>293</v>
      </c>
      <c r="I248" s="242"/>
      <c r="J248" s="243">
        <f>ROUND(I248*H248,2)</f>
        <v>0</v>
      </c>
      <c r="K248" s="239" t="s">
        <v>207</v>
      </c>
      <c r="L248" s="60"/>
      <c r="M248" s="244" t="s">
        <v>21</v>
      </c>
      <c r="N248" s="245" t="s">
        <v>42</v>
      </c>
      <c r="O248" s="41"/>
      <c r="P248" s="201">
        <f>O248*H248</f>
        <v>0</v>
      </c>
      <c r="Q248" s="201">
        <v>4.8999999999999998E-4</v>
      </c>
      <c r="R248" s="201">
        <f>Q248*H248</f>
        <v>0.14357</v>
      </c>
      <c r="S248" s="201">
        <v>0</v>
      </c>
      <c r="T248" s="202">
        <f>S248*H248</f>
        <v>0</v>
      </c>
      <c r="AR248" s="23" t="s">
        <v>126</v>
      </c>
      <c r="AT248" s="23" t="s">
        <v>203</v>
      </c>
      <c r="AU248" s="23" t="s">
        <v>81</v>
      </c>
      <c r="AY248" s="23" t="s">
        <v>120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3" t="s">
        <v>79</v>
      </c>
      <c r="BK248" s="203">
        <f>ROUND(I248*H248,2)</f>
        <v>0</v>
      </c>
      <c r="BL248" s="23" t="s">
        <v>126</v>
      </c>
      <c r="BM248" s="23" t="s">
        <v>564</v>
      </c>
    </row>
    <row r="249" spans="2:65" s="11" customFormat="1" ht="13.5">
      <c r="B249" s="204"/>
      <c r="C249" s="205"/>
      <c r="D249" s="206" t="s">
        <v>160</v>
      </c>
      <c r="E249" s="207" t="s">
        <v>21</v>
      </c>
      <c r="F249" s="208" t="s">
        <v>565</v>
      </c>
      <c r="G249" s="205"/>
      <c r="H249" s="207" t="s">
        <v>21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160</v>
      </c>
      <c r="AU249" s="214" t="s">
        <v>81</v>
      </c>
      <c r="AV249" s="11" t="s">
        <v>79</v>
      </c>
      <c r="AW249" s="11" t="s">
        <v>35</v>
      </c>
      <c r="AX249" s="11" t="s">
        <v>71</v>
      </c>
      <c r="AY249" s="214" t="s">
        <v>120</v>
      </c>
    </row>
    <row r="250" spans="2:65" s="12" customFormat="1" ht="13.5">
      <c r="B250" s="215"/>
      <c r="C250" s="216"/>
      <c r="D250" s="206" t="s">
        <v>160</v>
      </c>
      <c r="E250" s="217" t="s">
        <v>224</v>
      </c>
      <c r="F250" s="218" t="s">
        <v>225</v>
      </c>
      <c r="G250" s="216"/>
      <c r="H250" s="219">
        <v>293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160</v>
      </c>
      <c r="AU250" s="225" t="s">
        <v>81</v>
      </c>
      <c r="AV250" s="12" t="s">
        <v>81</v>
      </c>
      <c r="AW250" s="12" t="s">
        <v>35</v>
      </c>
      <c r="AX250" s="12" t="s">
        <v>79</v>
      </c>
      <c r="AY250" s="225" t="s">
        <v>120</v>
      </c>
    </row>
    <row r="251" spans="2:65" s="1" customFormat="1" ht="16.5" customHeight="1">
      <c r="B251" s="40"/>
      <c r="C251" s="191" t="s">
        <v>566</v>
      </c>
      <c r="D251" s="191" t="s">
        <v>122</v>
      </c>
      <c r="E251" s="192" t="s">
        <v>567</v>
      </c>
      <c r="F251" s="193" t="s">
        <v>568</v>
      </c>
      <c r="G251" s="194" t="s">
        <v>220</v>
      </c>
      <c r="H251" s="195">
        <v>4996.5839999999998</v>
      </c>
      <c r="I251" s="196"/>
      <c r="J251" s="197">
        <f>ROUND(I251*H251,2)</f>
        <v>0</v>
      </c>
      <c r="K251" s="193" t="s">
        <v>299</v>
      </c>
      <c r="L251" s="198"/>
      <c r="M251" s="199" t="s">
        <v>21</v>
      </c>
      <c r="N251" s="200" t="s">
        <v>42</v>
      </c>
      <c r="O251" s="41"/>
      <c r="P251" s="201">
        <f>O251*H251</f>
        <v>0</v>
      </c>
      <c r="Q251" s="201">
        <v>5.9999999999999995E-4</v>
      </c>
      <c r="R251" s="201">
        <f>Q251*H251</f>
        <v>2.9979503999999997</v>
      </c>
      <c r="S251" s="201">
        <v>0</v>
      </c>
      <c r="T251" s="202">
        <f>S251*H251</f>
        <v>0</v>
      </c>
      <c r="AR251" s="23" t="s">
        <v>125</v>
      </c>
      <c r="AT251" s="23" t="s">
        <v>122</v>
      </c>
      <c r="AU251" s="23" t="s">
        <v>81</v>
      </c>
      <c r="AY251" s="23" t="s">
        <v>120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79</v>
      </c>
      <c r="BK251" s="203">
        <f>ROUND(I251*H251,2)</f>
        <v>0</v>
      </c>
      <c r="BL251" s="23" t="s">
        <v>126</v>
      </c>
      <c r="BM251" s="23" t="s">
        <v>569</v>
      </c>
    </row>
    <row r="252" spans="2:65" s="11" customFormat="1" ht="13.5">
      <c r="B252" s="204"/>
      <c r="C252" s="205"/>
      <c r="D252" s="206" t="s">
        <v>160</v>
      </c>
      <c r="E252" s="207" t="s">
        <v>21</v>
      </c>
      <c r="F252" s="208" t="s">
        <v>358</v>
      </c>
      <c r="G252" s="205"/>
      <c r="H252" s="207" t="s">
        <v>21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160</v>
      </c>
      <c r="AU252" s="214" t="s">
        <v>81</v>
      </c>
      <c r="AV252" s="11" t="s">
        <v>79</v>
      </c>
      <c r="AW252" s="11" t="s">
        <v>35</v>
      </c>
      <c r="AX252" s="11" t="s">
        <v>71</v>
      </c>
      <c r="AY252" s="214" t="s">
        <v>120</v>
      </c>
    </row>
    <row r="253" spans="2:65" s="11" customFormat="1" ht="13.5">
      <c r="B253" s="204"/>
      <c r="C253" s="205"/>
      <c r="D253" s="206" t="s">
        <v>160</v>
      </c>
      <c r="E253" s="207" t="s">
        <v>21</v>
      </c>
      <c r="F253" s="208" t="s">
        <v>570</v>
      </c>
      <c r="G253" s="205"/>
      <c r="H253" s="207" t="s">
        <v>21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160</v>
      </c>
      <c r="AU253" s="214" t="s">
        <v>81</v>
      </c>
      <c r="AV253" s="11" t="s">
        <v>79</v>
      </c>
      <c r="AW253" s="11" t="s">
        <v>35</v>
      </c>
      <c r="AX253" s="11" t="s">
        <v>71</v>
      </c>
      <c r="AY253" s="214" t="s">
        <v>120</v>
      </c>
    </row>
    <row r="254" spans="2:65" s="12" customFormat="1" ht="13.5">
      <c r="B254" s="215"/>
      <c r="C254" s="216"/>
      <c r="D254" s="206" t="s">
        <v>160</v>
      </c>
      <c r="E254" s="217" t="s">
        <v>21</v>
      </c>
      <c r="F254" s="218" t="s">
        <v>571</v>
      </c>
      <c r="G254" s="216"/>
      <c r="H254" s="219">
        <v>4996.5839999999998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160</v>
      </c>
      <c r="AU254" s="225" t="s">
        <v>81</v>
      </c>
      <c r="AV254" s="12" t="s">
        <v>81</v>
      </c>
      <c r="AW254" s="12" t="s">
        <v>35</v>
      </c>
      <c r="AX254" s="12" t="s">
        <v>79</v>
      </c>
      <c r="AY254" s="225" t="s">
        <v>120</v>
      </c>
    </row>
    <row r="255" spans="2:65" s="1" customFormat="1" ht="38.25" customHeight="1">
      <c r="B255" s="40"/>
      <c r="C255" s="237" t="s">
        <v>572</v>
      </c>
      <c r="D255" s="237" t="s">
        <v>203</v>
      </c>
      <c r="E255" s="238" t="s">
        <v>573</v>
      </c>
      <c r="F255" s="239" t="s">
        <v>574</v>
      </c>
      <c r="G255" s="240" t="s">
        <v>220</v>
      </c>
      <c r="H255" s="241">
        <v>4542.3490000000002</v>
      </c>
      <c r="I255" s="242"/>
      <c r="J255" s="243">
        <f>ROUND(I255*H255,2)</f>
        <v>0</v>
      </c>
      <c r="K255" s="239" t="s">
        <v>299</v>
      </c>
      <c r="L255" s="60"/>
      <c r="M255" s="244" t="s">
        <v>21</v>
      </c>
      <c r="N255" s="245" t="s">
        <v>42</v>
      </c>
      <c r="O255" s="41"/>
      <c r="P255" s="201">
        <f>O255*H255</f>
        <v>0</v>
      </c>
      <c r="Q255" s="201">
        <v>1.3999999999999999E-4</v>
      </c>
      <c r="R255" s="201">
        <f>Q255*H255</f>
        <v>0.63592885999999993</v>
      </c>
      <c r="S255" s="201">
        <v>0</v>
      </c>
      <c r="T255" s="202">
        <f>S255*H255</f>
        <v>0</v>
      </c>
      <c r="AR255" s="23" t="s">
        <v>126</v>
      </c>
      <c r="AT255" s="23" t="s">
        <v>203</v>
      </c>
      <c r="AU255" s="23" t="s">
        <v>81</v>
      </c>
      <c r="AY255" s="23" t="s">
        <v>120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3" t="s">
        <v>79</v>
      </c>
      <c r="BK255" s="203">
        <f>ROUND(I255*H255,2)</f>
        <v>0</v>
      </c>
      <c r="BL255" s="23" t="s">
        <v>126</v>
      </c>
      <c r="BM255" s="23" t="s">
        <v>575</v>
      </c>
    </row>
    <row r="256" spans="2:65" s="11" customFormat="1" ht="13.5">
      <c r="B256" s="204"/>
      <c r="C256" s="205"/>
      <c r="D256" s="206" t="s">
        <v>160</v>
      </c>
      <c r="E256" s="207" t="s">
        <v>21</v>
      </c>
      <c r="F256" s="208" t="s">
        <v>358</v>
      </c>
      <c r="G256" s="205"/>
      <c r="H256" s="207" t="s">
        <v>21</v>
      </c>
      <c r="I256" s="209"/>
      <c r="J256" s="205"/>
      <c r="K256" s="205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160</v>
      </c>
      <c r="AU256" s="214" t="s">
        <v>81</v>
      </c>
      <c r="AV256" s="11" t="s">
        <v>79</v>
      </c>
      <c r="AW256" s="11" t="s">
        <v>35</v>
      </c>
      <c r="AX256" s="11" t="s">
        <v>71</v>
      </c>
      <c r="AY256" s="214" t="s">
        <v>120</v>
      </c>
    </row>
    <row r="257" spans="2:65" s="12" customFormat="1" ht="13.5">
      <c r="B257" s="215"/>
      <c r="C257" s="216"/>
      <c r="D257" s="206" t="s">
        <v>160</v>
      </c>
      <c r="E257" s="217" t="s">
        <v>21</v>
      </c>
      <c r="F257" s="218" t="s">
        <v>576</v>
      </c>
      <c r="G257" s="216"/>
      <c r="H257" s="219">
        <v>678.04899999999998</v>
      </c>
      <c r="I257" s="220"/>
      <c r="J257" s="216"/>
      <c r="K257" s="216"/>
      <c r="L257" s="221"/>
      <c r="M257" s="222"/>
      <c r="N257" s="223"/>
      <c r="O257" s="223"/>
      <c r="P257" s="223"/>
      <c r="Q257" s="223"/>
      <c r="R257" s="223"/>
      <c r="S257" s="223"/>
      <c r="T257" s="224"/>
      <c r="AT257" s="225" t="s">
        <v>160</v>
      </c>
      <c r="AU257" s="225" t="s">
        <v>81</v>
      </c>
      <c r="AV257" s="12" t="s">
        <v>81</v>
      </c>
      <c r="AW257" s="12" t="s">
        <v>35</v>
      </c>
      <c r="AX257" s="12" t="s">
        <v>71</v>
      </c>
      <c r="AY257" s="225" t="s">
        <v>120</v>
      </c>
    </row>
    <row r="258" spans="2:65" s="12" customFormat="1" ht="13.5">
      <c r="B258" s="215"/>
      <c r="C258" s="216"/>
      <c r="D258" s="206" t="s">
        <v>160</v>
      </c>
      <c r="E258" s="217" t="s">
        <v>21</v>
      </c>
      <c r="F258" s="218" t="s">
        <v>471</v>
      </c>
      <c r="G258" s="216"/>
      <c r="H258" s="219">
        <v>3864.3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160</v>
      </c>
      <c r="AU258" s="225" t="s">
        <v>81</v>
      </c>
      <c r="AV258" s="12" t="s">
        <v>81</v>
      </c>
      <c r="AW258" s="12" t="s">
        <v>35</v>
      </c>
      <c r="AX258" s="12" t="s">
        <v>71</v>
      </c>
      <c r="AY258" s="225" t="s">
        <v>120</v>
      </c>
    </row>
    <row r="259" spans="2:65" s="13" customFormat="1" ht="13.5">
      <c r="B259" s="226"/>
      <c r="C259" s="227"/>
      <c r="D259" s="206" t="s">
        <v>160</v>
      </c>
      <c r="E259" s="228" t="s">
        <v>226</v>
      </c>
      <c r="F259" s="229" t="s">
        <v>164</v>
      </c>
      <c r="G259" s="227"/>
      <c r="H259" s="230">
        <v>4542.3490000000002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AT259" s="236" t="s">
        <v>160</v>
      </c>
      <c r="AU259" s="236" t="s">
        <v>81</v>
      </c>
      <c r="AV259" s="13" t="s">
        <v>126</v>
      </c>
      <c r="AW259" s="13" t="s">
        <v>35</v>
      </c>
      <c r="AX259" s="13" t="s">
        <v>79</v>
      </c>
      <c r="AY259" s="236" t="s">
        <v>120</v>
      </c>
    </row>
    <row r="260" spans="2:65" s="1" customFormat="1" ht="25.5" customHeight="1">
      <c r="B260" s="40"/>
      <c r="C260" s="237" t="s">
        <v>577</v>
      </c>
      <c r="D260" s="237" t="s">
        <v>203</v>
      </c>
      <c r="E260" s="238" t="s">
        <v>578</v>
      </c>
      <c r="F260" s="239" t="s">
        <v>579</v>
      </c>
      <c r="G260" s="240" t="s">
        <v>236</v>
      </c>
      <c r="H260" s="241">
        <v>8.7899999999999991</v>
      </c>
      <c r="I260" s="242"/>
      <c r="J260" s="243">
        <f>ROUND(I260*H260,2)</f>
        <v>0</v>
      </c>
      <c r="K260" s="239" t="s">
        <v>299</v>
      </c>
      <c r="L260" s="60"/>
      <c r="M260" s="244" t="s">
        <v>21</v>
      </c>
      <c r="N260" s="245" t="s">
        <v>42</v>
      </c>
      <c r="O260" s="41"/>
      <c r="P260" s="201">
        <f>O260*H260</f>
        <v>0</v>
      </c>
      <c r="Q260" s="201">
        <v>2.2563399999999998</v>
      </c>
      <c r="R260" s="201">
        <f>Q260*H260</f>
        <v>19.833228599999995</v>
      </c>
      <c r="S260" s="201">
        <v>0</v>
      </c>
      <c r="T260" s="202">
        <f>S260*H260</f>
        <v>0</v>
      </c>
      <c r="AR260" s="23" t="s">
        <v>126</v>
      </c>
      <c r="AT260" s="23" t="s">
        <v>203</v>
      </c>
      <c r="AU260" s="23" t="s">
        <v>81</v>
      </c>
      <c r="AY260" s="23" t="s">
        <v>120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3" t="s">
        <v>79</v>
      </c>
      <c r="BK260" s="203">
        <f>ROUND(I260*H260,2)</f>
        <v>0</v>
      </c>
      <c r="BL260" s="23" t="s">
        <v>126</v>
      </c>
      <c r="BM260" s="23" t="s">
        <v>580</v>
      </c>
    </row>
    <row r="261" spans="2:65" s="11" customFormat="1" ht="13.5">
      <c r="B261" s="204"/>
      <c r="C261" s="205"/>
      <c r="D261" s="206" t="s">
        <v>160</v>
      </c>
      <c r="E261" s="207" t="s">
        <v>21</v>
      </c>
      <c r="F261" s="208" t="s">
        <v>368</v>
      </c>
      <c r="G261" s="205"/>
      <c r="H261" s="207" t="s">
        <v>21</v>
      </c>
      <c r="I261" s="209"/>
      <c r="J261" s="205"/>
      <c r="K261" s="205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160</v>
      </c>
      <c r="AU261" s="214" t="s">
        <v>81</v>
      </c>
      <c r="AV261" s="11" t="s">
        <v>79</v>
      </c>
      <c r="AW261" s="11" t="s">
        <v>35</v>
      </c>
      <c r="AX261" s="11" t="s">
        <v>71</v>
      </c>
      <c r="AY261" s="214" t="s">
        <v>120</v>
      </c>
    </row>
    <row r="262" spans="2:65" s="12" customFormat="1" ht="13.5">
      <c r="B262" s="215"/>
      <c r="C262" s="216"/>
      <c r="D262" s="206" t="s">
        <v>160</v>
      </c>
      <c r="E262" s="217" t="s">
        <v>278</v>
      </c>
      <c r="F262" s="218" t="s">
        <v>581</v>
      </c>
      <c r="G262" s="216"/>
      <c r="H262" s="219">
        <v>8.7899999999999991</v>
      </c>
      <c r="I262" s="220"/>
      <c r="J262" s="216"/>
      <c r="K262" s="216"/>
      <c r="L262" s="221"/>
      <c r="M262" s="222"/>
      <c r="N262" s="223"/>
      <c r="O262" s="223"/>
      <c r="P262" s="223"/>
      <c r="Q262" s="223"/>
      <c r="R262" s="223"/>
      <c r="S262" s="223"/>
      <c r="T262" s="224"/>
      <c r="AT262" s="225" t="s">
        <v>160</v>
      </c>
      <c r="AU262" s="225" t="s">
        <v>81</v>
      </c>
      <c r="AV262" s="12" t="s">
        <v>81</v>
      </c>
      <c r="AW262" s="12" t="s">
        <v>35</v>
      </c>
      <c r="AX262" s="12" t="s">
        <v>79</v>
      </c>
      <c r="AY262" s="225" t="s">
        <v>120</v>
      </c>
    </row>
    <row r="263" spans="2:65" s="10" customFormat="1" ht="29.85" customHeight="1">
      <c r="B263" s="175"/>
      <c r="C263" s="176"/>
      <c r="D263" s="177" t="s">
        <v>70</v>
      </c>
      <c r="E263" s="189" t="s">
        <v>126</v>
      </c>
      <c r="F263" s="189" t="s">
        <v>582</v>
      </c>
      <c r="G263" s="176"/>
      <c r="H263" s="176"/>
      <c r="I263" s="179"/>
      <c r="J263" s="190">
        <f>BK263</f>
        <v>0</v>
      </c>
      <c r="K263" s="176"/>
      <c r="L263" s="181"/>
      <c r="M263" s="182"/>
      <c r="N263" s="183"/>
      <c r="O263" s="183"/>
      <c r="P263" s="184">
        <f>SUM(P264:P265)</f>
        <v>0</v>
      </c>
      <c r="Q263" s="183"/>
      <c r="R263" s="184">
        <f>SUM(R264:R265)</f>
        <v>0</v>
      </c>
      <c r="S263" s="183"/>
      <c r="T263" s="185">
        <f>SUM(T264:T265)</f>
        <v>0</v>
      </c>
      <c r="AR263" s="186" t="s">
        <v>79</v>
      </c>
      <c r="AT263" s="187" t="s">
        <v>70</v>
      </c>
      <c r="AU263" s="187" t="s">
        <v>79</v>
      </c>
      <c r="AY263" s="186" t="s">
        <v>120</v>
      </c>
      <c r="BK263" s="188">
        <f>SUM(BK264:BK265)</f>
        <v>0</v>
      </c>
    </row>
    <row r="264" spans="2:65" s="1" customFormat="1" ht="25.5" customHeight="1">
      <c r="B264" s="40"/>
      <c r="C264" s="237" t="s">
        <v>583</v>
      </c>
      <c r="D264" s="237" t="s">
        <v>203</v>
      </c>
      <c r="E264" s="238" t="s">
        <v>584</v>
      </c>
      <c r="F264" s="239" t="s">
        <v>585</v>
      </c>
      <c r="G264" s="240" t="s">
        <v>236</v>
      </c>
      <c r="H264" s="241">
        <v>4.6619999999999999</v>
      </c>
      <c r="I264" s="242"/>
      <c r="J264" s="243">
        <f>ROUND(I264*H264,2)</f>
        <v>0</v>
      </c>
      <c r="K264" s="239" t="s">
        <v>207</v>
      </c>
      <c r="L264" s="60"/>
      <c r="M264" s="244" t="s">
        <v>21</v>
      </c>
      <c r="N264" s="245" t="s">
        <v>42</v>
      </c>
      <c r="O264" s="41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AR264" s="23" t="s">
        <v>126</v>
      </c>
      <c r="AT264" s="23" t="s">
        <v>203</v>
      </c>
      <c r="AU264" s="23" t="s">
        <v>81</v>
      </c>
      <c r="AY264" s="23" t="s">
        <v>120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23" t="s">
        <v>79</v>
      </c>
      <c r="BK264" s="203">
        <f>ROUND(I264*H264,2)</f>
        <v>0</v>
      </c>
      <c r="BL264" s="23" t="s">
        <v>126</v>
      </c>
      <c r="BM264" s="23" t="s">
        <v>586</v>
      </c>
    </row>
    <row r="265" spans="2:65" s="12" customFormat="1" ht="13.5">
      <c r="B265" s="215"/>
      <c r="C265" s="216"/>
      <c r="D265" s="206" t="s">
        <v>160</v>
      </c>
      <c r="E265" s="217" t="s">
        <v>262</v>
      </c>
      <c r="F265" s="218" t="s">
        <v>587</v>
      </c>
      <c r="G265" s="216"/>
      <c r="H265" s="219">
        <v>4.6619999999999999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160</v>
      </c>
      <c r="AU265" s="225" t="s">
        <v>81</v>
      </c>
      <c r="AV265" s="12" t="s">
        <v>81</v>
      </c>
      <c r="AW265" s="12" t="s">
        <v>35</v>
      </c>
      <c r="AX265" s="12" t="s">
        <v>79</v>
      </c>
      <c r="AY265" s="225" t="s">
        <v>120</v>
      </c>
    </row>
    <row r="266" spans="2:65" s="10" customFormat="1" ht="29.85" customHeight="1">
      <c r="B266" s="175"/>
      <c r="C266" s="176"/>
      <c r="D266" s="177" t="s">
        <v>70</v>
      </c>
      <c r="E266" s="189" t="s">
        <v>119</v>
      </c>
      <c r="F266" s="189" t="s">
        <v>588</v>
      </c>
      <c r="G266" s="176"/>
      <c r="H266" s="176"/>
      <c r="I266" s="179"/>
      <c r="J266" s="190">
        <f>BK266</f>
        <v>0</v>
      </c>
      <c r="K266" s="176"/>
      <c r="L266" s="181"/>
      <c r="M266" s="182"/>
      <c r="N266" s="183"/>
      <c r="O266" s="183"/>
      <c r="P266" s="184">
        <f>SUM(P267:P312)</f>
        <v>0</v>
      </c>
      <c r="Q266" s="183"/>
      <c r="R266" s="184">
        <f>SUM(R267:R312)</f>
        <v>414.40269999999998</v>
      </c>
      <c r="S266" s="183"/>
      <c r="T266" s="185">
        <f>SUM(T267:T312)</f>
        <v>0</v>
      </c>
      <c r="AR266" s="186" t="s">
        <v>79</v>
      </c>
      <c r="AT266" s="187" t="s">
        <v>70</v>
      </c>
      <c r="AU266" s="187" t="s">
        <v>79</v>
      </c>
      <c r="AY266" s="186" t="s">
        <v>120</v>
      </c>
      <c r="BK266" s="188">
        <f>SUM(BK267:BK312)</f>
        <v>0</v>
      </c>
    </row>
    <row r="267" spans="2:65" s="1" customFormat="1" ht="25.5" customHeight="1">
      <c r="B267" s="40"/>
      <c r="C267" s="237" t="s">
        <v>589</v>
      </c>
      <c r="D267" s="237" t="s">
        <v>203</v>
      </c>
      <c r="E267" s="238" t="s">
        <v>590</v>
      </c>
      <c r="F267" s="239" t="s">
        <v>591</v>
      </c>
      <c r="G267" s="240" t="s">
        <v>220</v>
      </c>
      <c r="H267" s="241">
        <v>6641.5</v>
      </c>
      <c r="I267" s="242"/>
      <c r="J267" s="243">
        <f>ROUND(I267*H267,2)</f>
        <v>0</v>
      </c>
      <c r="K267" s="239" t="s">
        <v>207</v>
      </c>
      <c r="L267" s="60"/>
      <c r="M267" s="244" t="s">
        <v>21</v>
      </c>
      <c r="N267" s="245" t="s">
        <v>42</v>
      </c>
      <c r="O267" s="41"/>
      <c r="P267" s="201">
        <f>O267*H267</f>
        <v>0</v>
      </c>
      <c r="Q267" s="201">
        <v>0</v>
      </c>
      <c r="R267" s="201">
        <f>Q267*H267</f>
        <v>0</v>
      </c>
      <c r="S267" s="201">
        <v>0</v>
      </c>
      <c r="T267" s="202">
        <f>S267*H267</f>
        <v>0</v>
      </c>
      <c r="AR267" s="23" t="s">
        <v>126</v>
      </c>
      <c r="AT267" s="23" t="s">
        <v>203</v>
      </c>
      <c r="AU267" s="23" t="s">
        <v>81</v>
      </c>
      <c r="AY267" s="23" t="s">
        <v>120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23" t="s">
        <v>79</v>
      </c>
      <c r="BK267" s="203">
        <f>ROUND(I267*H267,2)</f>
        <v>0</v>
      </c>
      <c r="BL267" s="23" t="s">
        <v>126</v>
      </c>
      <c r="BM267" s="23" t="s">
        <v>592</v>
      </c>
    </row>
    <row r="268" spans="2:65" s="11" customFormat="1" ht="13.5">
      <c r="B268" s="204"/>
      <c r="C268" s="205"/>
      <c r="D268" s="206" t="s">
        <v>160</v>
      </c>
      <c r="E268" s="207" t="s">
        <v>21</v>
      </c>
      <c r="F268" s="208" t="s">
        <v>358</v>
      </c>
      <c r="G268" s="205"/>
      <c r="H268" s="207" t="s">
        <v>21</v>
      </c>
      <c r="I268" s="209"/>
      <c r="J268" s="205"/>
      <c r="K268" s="205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160</v>
      </c>
      <c r="AU268" s="214" t="s">
        <v>81</v>
      </c>
      <c r="AV268" s="11" t="s">
        <v>79</v>
      </c>
      <c r="AW268" s="11" t="s">
        <v>35</v>
      </c>
      <c r="AX268" s="11" t="s">
        <v>71</v>
      </c>
      <c r="AY268" s="214" t="s">
        <v>120</v>
      </c>
    </row>
    <row r="269" spans="2:65" s="12" customFormat="1" ht="13.5">
      <c r="B269" s="215"/>
      <c r="C269" s="216"/>
      <c r="D269" s="206" t="s">
        <v>160</v>
      </c>
      <c r="E269" s="217" t="s">
        <v>21</v>
      </c>
      <c r="F269" s="218" t="s">
        <v>593</v>
      </c>
      <c r="G269" s="216"/>
      <c r="H269" s="219">
        <v>6641.5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160</v>
      </c>
      <c r="AU269" s="225" t="s">
        <v>81</v>
      </c>
      <c r="AV269" s="12" t="s">
        <v>81</v>
      </c>
      <c r="AW269" s="12" t="s">
        <v>35</v>
      </c>
      <c r="AX269" s="12" t="s">
        <v>79</v>
      </c>
      <c r="AY269" s="225" t="s">
        <v>120</v>
      </c>
    </row>
    <row r="270" spans="2:65" s="1" customFormat="1" ht="25.5" customHeight="1">
      <c r="B270" s="40"/>
      <c r="C270" s="237" t="s">
        <v>594</v>
      </c>
      <c r="D270" s="237" t="s">
        <v>203</v>
      </c>
      <c r="E270" s="238" t="s">
        <v>595</v>
      </c>
      <c r="F270" s="239" t="s">
        <v>596</v>
      </c>
      <c r="G270" s="240" t="s">
        <v>220</v>
      </c>
      <c r="H270" s="241">
        <v>1399</v>
      </c>
      <c r="I270" s="242"/>
      <c r="J270" s="243">
        <f>ROUND(I270*H270,2)</f>
        <v>0</v>
      </c>
      <c r="K270" s="239" t="s">
        <v>207</v>
      </c>
      <c r="L270" s="60"/>
      <c r="M270" s="244" t="s">
        <v>21</v>
      </c>
      <c r="N270" s="245" t="s">
        <v>42</v>
      </c>
      <c r="O270" s="41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AR270" s="23" t="s">
        <v>126</v>
      </c>
      <c r="AT270" s="23" t="s">
        <v>203</v>
      </c>
      <c r="AU270" s="23" t="s">
        <v>81</v>
      </c>
      <c r="AY270" s="23" t="s">
        <v>120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23" t="s">
        <v>79</v>
      </c>
      <c r="BK270" s="203">
        <f>ROUND(I270*H270,2)</f>
        <v>0</v>
      </c>
      <c r="BL270" s="23" t="s">
        <v>126</v>
      </c>
      <c r="BM270" s="23" t="s">
        <v>597</v>
      </c>
    </row>
    <row r="271" spans="2:65" s="11" customFormat="1" ht="13.5">
      <c r="B271" s="204"/>
      <c r="C271" s="205"/>
      <c r="D271" s="206" t="s">
        <v>160</v>
      </c>
      <c r="E271" s="207" t="s">
        <v>21</v>
      </c>
      <c r="F271" s="208" t="s">
        <v>358</v>
      </c>
      <c r="G271" s="205"/>
      <c r="H271" s="207" t="s">
        <v>21</v>
      </c>
      <c r="I271" s="209"/>
      <c r="J271" s="205"/>
      <c r="K271" s="205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160</v>
      </c>
      <c r="AU271" s="214" t="s">
        <v>81</v>
      </c>
      <c r="AV271" s="11" t="s">
        <v>79</v>
      </c>
      <c r="AW271" s="11" t="s">
        <v>35</v>
      </c>
      <c r="AX271" s="11" t="s">
        <v>71</v>
      </c>
      <c r="AY271" s="214" t="s">
        <v>120</v>
      </c>
    </row>
    <row r="272" spans="2:65" s="12" customFormat="1" ht="13.5">
      <c r="B272" s="215"/>
      <c r="C272" s="216"/>
      <c r="D272" s="206" t="s">
        <v>160</v>
      </c>
      <c r="E272" s="217" t="s">
        <v>21</v>
      </c>
      <c r="F272" s="218" t="s">
        <v>222</v>
      </c>
      <c r="G272" s="216"/>
      <c r="H272" s="219">
        <v>1399</v>
      </c>
      <c r="I272" s="220"/>
      <c r="J272" s="216"/>
      <c r="K272" s="216"/>
      <c r="L272" s="221"/>
      <c r="M272" s="222"/>
      <c r="N272" s="223"/>
      <c r="O272" s="223"/>
      <c r="P272" s="223"/>
      <c r="Q272" s="223"/>
      <c r="R272" s="223"/>
      <c r="S272" s="223"/>
      <c r="T272" s="224"/>
      <c r="AT272" s="225" t="s">
        <v>160</v>
      </c>
      <c r="AU272" s="225" t="s">
        <v>81</v>
      </c>
      <c r="AV272" s="12" t="s">
        <v>81</v>
      </c>
      <c r="AW272" s="12" t="s">
        <v>35</v>
      </c>
      <c r="AX272" s="12" t="s">
        <v>79</v>
      </c>
      <c r="AY272" s="225" t="s">
        <v>120</v>
      </c>
    </row>
    <row r="273" spans="2:65" s="1" customFormat="1" ht="25.5" customHeight="1">
      <c r="B273" s="40"/>
      <c r="C273" s="237" t="s">
        <v>598</v>
      </c>
      <c r="D273" s="237" t="s">
        <v>203</v>
      </c>
      <c r="E273" s="238" t="s">
        <v>599</v>
      </c>
      <c r="F273" s="239" t="s">
        <v>600</v>
      </c>
      <c r="G273" s="240" t="s">
        <v>220</v>
      </c>
      <c r="H273" s="241">
        <v>3864.3</v>
      </c>
      <c r="I273" s="242"/>
      <c r="J273" s="243">
        <f>ROUND(I273*H273,2)</f>
        <v>0</v>
      </c>
      <c r="K273" s="239" t="s">
        <v>207</v>
      </c>
      <c r="L273" s="60"/>
      <c r="M273" s="244" t="s">
        <v>21</v>
      </c>
      <c r="N273" s="245" t="s">
        <v>42</v>
      </c>
      <c r="O273" s="41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AR273" s="23" t="s">
        <v>126</v>
      </c>
      <c r="AT273" s="23" t="s">
        <v>203</v>
      </c>
      <c r="AU273" s="23" t="s">
        <v>81</v>
      </c>
      <c r="AY273" s="23" t="s">
        <v>120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23" t="s">
        <v>79</v>
      </c>
      <c r="BK273" s="203">
        <f>ROUND(I273*H273,2)</f>
        <v>0</v>
      </c>
      <c r="BL273" s="23" t="s">
        <v>126</v>
      </c>
      <c r="BM273" s="23" t="s">
        <v>601</v>
      </c>
    </row>
    <row r="274" spans="2:65" s="11" customFormat="1" ht="13.5">
      <c r="B274" s="204"/>
      <c r="C274" s="205"/>
      <c r="D274" s="206" t="s">
        <v>160</v>
      </c>
      <c r="E274" s="207" t="s">
        <v>21</v>
      </c>
      <c r="F274" s="208" t="s">
        <v>358</v>
      </c>
      <c r="G274" s="205"/>
      <c r="H274" s="207" t="s">
        <v>21</v>
      </c>
      <c r="I274" s="209"/>
      <c r="J274" s="205"/>
      <c r="K274" s="205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160</v>
      </c>
      <c r="AU274" s="214" t="s">
        <v>81</v>
      </c>
      <c r="AV274" s="11" t="s">
        <v>79</v>
      </c>
      <c r="AW274" s="11" t="s">
        <v>35</v>
      </c>
      <c r="AX274" s="11" t="s">
        <v>71</v>
      </c>
      <c r="AY274" s="214" t="s">
        <v>120</v>
      </c>
    </row>
    <row r="275" spans="2:65" s="12" customFormat="1" ht="13.5">
      <c r="B275" s="215"/>
      <c r="C275" s="216"/>
      <c r="D275" s="206" t="s">
        <v>160</v>
      </c>
      <c r="E275" s="217" t="s">
        <v>21</v>
      </c>
      <c r="F275" s="218" t="s">
        <v>471</v>
      </c>
      <c r="G275" s="216"/>
      <c r="H275" s="219">
        <v>3864.3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160</v>
      </c>
      <c r="AU275" s="225" t="s">
        <v>81</v>
      </c>
      <c r="AV275" s="12" t="s">
        <v>81</v>
      </c>
      <c r="AW275" s="12" t="s">
        <v>35</v>
      </c>
      <c r="AX275" s="12" t="s">
        <v>79</v>
      </c>
      <c r="AY275" s="225" t="s">
        <v>120</v>
      </c>
    </row>
    <row r="276" spans="2:65" s="1" customFormat="1" ht="38.25" customHeight="1">
      <c r="B276" s="40"/>
      <c r="C276" s="237" t="s">
        <v>602</v>
      </c>
      <c r="D276" s="237" t="s">
        <v>203</v>
      </c>
      <c r="E276" s="238" t="s">
        <v>603</v>
      </c>
      <c r="F276" s="239" t="s">
        <v>604</v>
      </c>
      <c r="G276" s="240" t="s">
        <v>220</v>
      </c>
      <c r="H276" s="241">
        <v>2088.1</v>
      </c>
      <c r="I276" s="242"/>
      <c r="J276" s="243">
        <f>ROUND(I276*H276,2)</f>
        <v>0</v>
      </c>
      <c r="K276" s="239" t="s">
        <v>299</v>
      </c>
      <c r="L276" s="60"/>
      <c r="M276" s="244" t="s">
        <v>21</v>
      </c>
      <c r="N276" s="245" t="s">
        <v>42</v>
      </c>
      <c r="O276" s="41"/>
      <c r="P276" s="201">
        <f>O276*H276</f>
        <v>0</v>
      </c>
      <c r="Q276" s="201">
        <v>0</v>
      </c>
      <c r="R276" s="201">
        <f>Q276*H276</f>
        <v>0</v>
      </c>
      <c r="S276" s="201">
        <v>0</v>
      </c>
      <c r="T276" s="202">
        <f>S276*H276</f>
        <v>0</v>
      </c>
      <c r="AR276" s="23" t="s">
        <v>126</v>
      </c>
      <c r="AT276" s="23" t="s">
        <v>203</v>
      </c>
      <c r="AU276" s="23" t="s">
        <v>81</v>
      </c>
      <c r="AY276" s="23" t="s">
        <v>120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23" t="s">
        <v>79</v>
      </c>
      <c r="BK276" s="203">
        <f>ROUND(I276*H276,2)</f>
        <v>0</v>
      </c>
      <c r="BL276" s="23" t="s">
        <v>126</v>
      </c>
      <c r="BM276" s="23" t="s">
        <v>605</v>
      </c>
    </row>
    <row r="277" spans="2:65" s="11" customFormat="1" ht="13.5">
      <c r="B277" s="204"/>
      <c r="C277" s="205"/>
      <c r="D277" s="206" t="s">
        <v>160</v>
      </c>
      <c r="E277" s="207" t="s">
        <v>21</v>
      </c>
      <c r="F277" s="208" t="s">
        <v>358</v>
      </c>
      <c r="G277" s="205"/>
      <c r="H277" s="207" t="s">
        <v>21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160</v>
      </c>
      <c r="AU277" s="214" t="s">
        <v>81</v>
      </c>
      <c r="AV277" s="11" t="s">
        <v>79</v>
      </c>
      <c r="AW277" s="11" t="s">
        <v>35</v>
      </c>
      <c r="AX277" s="11" t="s">
        <v>71</v>
      </c>
      <c r="AY277" s="214" t="s">
        <v>120</v>
      </c>
    </row>
    <row r="278" spans="2:65" s="12" customFormat="1" ht="13.5">
      <c r="B278" s="215"/>
      <c r="C278" s="216"/>
      <c r="D278" s="206" t="s">
        <v>160</v>
      </c>
      <c r="E278" s="217" t="s">
        <v>21</v>
      </c>
      <c r="F278" s="218" t="s">
        <v>219</v>
      </c>
      <c r="G278" s="216"/>
      <c r="H278" s="219">
        <v>2088.1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160</v>
      </c>
      <c r="AU278" s="225" t="s">
        <v>81</v>
      </c>
      <c r="AV278" s="12" t="s">
        <v>81</v>
      </c>
      <c r="AW278" s="12" t="s">
        <v>35</v>
      </c>
      <c r="AX278" s="12" t="s">
        <v>79</v>
      </c>
      <c r="AY278" s="225" t="s">
        <v>120</v>
      </c>
    </row>
    <row r="279" spans="2:65" s="1" customFormat="1" ht="25.5" customHeight="1">
      <c r="B279" s="40"/>
      <c r="C279" s="237" t="s">
        <v>606</v>
      </c>
      <c r="D279" s="237" t="s">
        <v>203</v>
      </c>
      <c r="E279" s="238" t="s">
        <v>607</v>
      </c>
      <c r="F279" s="239" t="s">
        <v>608</v>
      </c>
      <c r="G279" s="240" t="s">
        <v>220</v>
      </c>
      <c r="H279" s="241">
        <v>2088.1</v>
      </c>
      <c r="I279" s="242"/>
      <c r="J279" s="243">
        <f>ROUND(I279*H279,2)</f>
        <v>0</v>
      </c>
      <c r="K279" s="239" t="s">
        <v>299</v>
      </c>
      <c r="L279" s="60"/>
      <c r="M279" s="244" t="s">
        <v>21</v>
      </c>
      <c r="N279" s="245" t="s">
        <v>42</v>
      </c>
      <c r="O279" s="41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AR279" s="23" t="s">
        <v>126</v>
      </c>
      <c r="AT279" s="23" t="s">
        <v>203</v>
      </c>
      <c r="AU279" s="23" t="s">
        <v>81</v>
      </c>
      <c r="AY279" s="23" t="s">
        <v>120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3" t="s">
        <v>79</v>
      </c>
      <c r="BK279" s="203">
        <f>ROUND(I279*H279,2)</f>
        <v>0</v>
      </c>
      <c r="BL279" s="23" t="s">
        <v>126</v>
      </c>
      <c r="BM279" s="23" t="s">
        <v>609</v>
      </c>
    </row>
    <row r="280" spans="2:65" s="11" customFormat="1" ht="13.5">
      <c r="B280" s="204"/>
      <c r="C280" s="205"/>
      <c r="D280" s="206" t="s">
        <v>160</v>
      </c>
      <c r="E280" s="207" t="s">
        <v>21</v>
      </c>
      <c r="F280" s="208" t="s">
        <v>358</v>
      </c>
      <c r="G280" s="205"/>
      <c r="H280" s="207" t="s">
        <v>21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160</v>
      </c>
      <c r="AU280" s="214" t="s">
        <v>81</v>
      </c>
      <c r="AV280" s="11" t="s">
        <v>79</v>
      </c>
      <c r="AW280" s="11" t="s">
        <v>35</v>
      </c>
      <c r="AX280" s="11" t="s">
        <v>71</v>
      </c>
      <c r="AY280" s="214" t="s">
        <v>120</v>
      </c>
    </row>
    <row r="281" spans="2:65" s="12" customFormat="1" ht="13.5">
      <c r="B281" s="215"/>
      <c r="C281" s="216"/>
      <c r="D281" s="206" t="s">
        <v>160</v>
      </c>
      <c r="E281" s="217" t="s">
        <v>21</v>
      </c>
      <c r="F281" s="218" t="s">
        <v>219</v>
      </c>
      <c r="G281" s="216"/>
      <c r="H281" s="219">
        <v>2088.1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160</v>
      </c>
      <c r="AU281" s="225" t="s">
        <v>81</v>
      </c>
      <c r="AV281" s="12" t="s">
        <v>81</v>
      </c>
      <c r="AW281" s="12" t="s">
        <v>35</v>
      </c>
      <c r="AX281" s="12" t="s">
        <v>79</v>
      </c>
      <c r="AY281" s="225" t="s">
        <v>120</v>
      </c>
    </row>
    <row r="282" spans="2:65" s="1" customFormat="1" ht="25.5" customHeight="1">
      <c r="B282" s="40"/>
      <c r="C282" s="237" t="s">
        <v>610</v>
      </c>
      <c r="D282" s="237" t="s">
        <v>203</v>
      </c>
      <c r="E282" s="238" t="s">
        <v>611</v>
      </c>
      <c r="F282" s="239" t="s">
        <v>612</v>
      </c>
      <c r="G282" s="240" t="s">
        <v>220</v>
      </c>
      <c r="H282" s="241">
        <v>4176.2</v>
      </c>
      <c r="I282" s="242"/>
      <c r="J282" s="243">
        <f>ROUND(I282*H282,2)</f>
        <v>0</v>
      </c>
      <c r="K282" s="239" t="s">
        <v>207</v>
      </c>
      <c r="L282" s="60"/>
      <c r="M282" s="244" t="s">
        <v>21</v>
      </c>
      <c r="N282" s="245" t="s">
        <v>42</v>
      </c>
      <c r="O282" s="41"/>
      <c r="P282" s="201">
        <f>O282*H282</f>
        <v>0</v>
      </c>
      <c r="Q282" s="201">
        <v>0</v>
      </c>
      <c r="R282" s="201">
        <f>Q282*H282</f>
        <v>0</v>
      </c>
      <c r="S282" s="201">
        <v>0</v>
      </c>
      <c r="T282" s="202">
        <f>S282*H282</f>
        <v>0</v>
      </c>
      <c r="AR282" s="23" t="s">
        <v>126</v>
      </c>
      <c r="AT282" s="23" t="s">
        <v>203</v>
      </c>
      <c r="AU282" s="23" t="s">
        <v>81</v>
      </c>
      <c r="AY282" s="23" t="s">
        <v>120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23" t="s">
        <v>79</v>
      </c>
      <c r="BK282" s="203">
        <f>ROUND(I282*H282,2)</f>
        <v>0</v>
      </c>
      <c r="BL282" s="23" t="s">
        <v>126</v>
      </c>
      <c r="BM282" s="23" t="s">
        <v>613</v>
      </c>
    </row>
    <row r="283" spans="2:65" s="11" customFormat="1" ht="13.5">
      <c r="B283" s="204"/>
      <c r="C283" s="205"/>
      <c r="D283" s="206" t="s">
        <v>160</v>
      </c>
      <c r="E283" s="207" t="s">
        <v>21</v>
      </c>
      <c r="F283" s="208" t="s">
        <v>358</v>
      </c>
      <c r="G283" s="205"/>
      <c r="H283" s="207" t="s">
        <v>21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160</v>
      </c>
      <c r="AU283" s="214" t="s">
        <v>81</v>
      </c>
      <c r="AV283" s="11" t="s">
        <v>79</v>
      </c>
      <c r="AW283" s="11" t="s">
        <v>35</v>
      </c>
      <c r="AX283" s="11" t="s">
        <v>71</v>
      </c>
      <c r="AY283" s="214" t="s">
        <v>120</v>
      </c>
    </row>
    <row r="284" spans="2:65" s="12" customFormat="1" ht="13.5">
      <c r="B284" s="215"/>
      <c r="C284" s="216"/>
      <c r="D284" s="206" t="s">
        <v>160</v>
      </c>
      <c r="E284" s="217" t="s">
        <v>21</v>
      </c>
      <c r="F284" s="218" t="s">
        <v>614</v>
      </c>
      <c r="G284" s="216"/>
      <c r="H284" s="219">
        <v>4176.2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AT284" s="225" t="s">
        <v>160</v>
      </c>
      <c r="AU284" s="225" t="s">
        <v>81</v>
      </c>
      <c r="AV284" s="12" t="s">
        <v>81</v>
      </c>
      <c r="AW284" s="12" t="s">
        <v>35</v>
      </c>
      <c r="AX284" s="12" t="s">
        <v>79</v>
      </c>
      <c r="AY284" s="225" t="s">
        <v>120</v>
      </c>
    </row>
    <row r="285" spans="2:65" s="1" customFormat="1" ht="38.25" customHeight="1">
      <c r="B285" s="40"/>
      <c r="C285" s="237" t="s">
        <v>615</v>
      </c>
      <c r="D285" s="237" t="s">
        <v>203</v>
      </c>
      <c r="E285" s="238" t="s">
        <v>616</v>
      </c>
      <c r="F285" s="239" t="s">
        <v>617</v>
      </c>
      <c r="G285" s="240" t="s">
        <v>220</v>
      </c>
      <c r="H285" s="241">
        <v>2088.1</v>
      </c>
      <c r="I285" s="242"/>
      <c r="J285" s="243">
        <f>ROUND(I285*H285,2)</f>
        <v>0</v>
      </c>
      <c r="K285" s="239" t="s">
        <v>299</v>
      </c>
      <c r="L285" s="60"/>
      <c r="M285" s="244" t="s">
        <v>21</v>
      </c>
      <c r="N285" s="245" t="s">
        <v>42</v>
      </c>
      <c r="O285" s="41"/>
      <c r="P285" s="201">
        <f>O285*H285</f>
        <v>0</v>
      </c>
      <c r="Q285" s="201">
        <v>0</v>
      </c>
      <c r="R285" s="201">
        <f>Q285*H285</f>
        <v>0</v>
      </c>
      <c r="S285" s="201">
        <v>0</v>
      </c>
      <c r="T285" s="202">
        <f>S285*H285</f>
        <v>0</v>
      </c>
      <c r="AR285" s="23" t="s">
        <v>126</v>
      </c>
      <c r="AT285" s="23" t="s">
        <v>203</v>
      </c>
      <c r="AU285" s="23" t="s">
        <v>81</v>
      </c>
      <c r="AY285" s="23" t="s">
        <v>120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23" t="s">
        <v>79</v>
      </c>
      <c r="BK285" s="203">
        <f>ROUND(I285*H285,2)</f>
        <v>0</v>
      </c>
      <c r="BL285" s="23" t="s">
        <v>126</v>
      </c>
      <c r="BM285" s="23" t="s">
        <v>618</v>
      </c>
    </row>
    <row r="286" spans="2:65" s="11" customFormat="1" ht="13.5">
      <c r="B286" s="204"/>
      <c r="C286" s="205"/>
      <c r="D286" s="206" t="s">
        <v>160</v>
      </c>
      <c r="E286" s="207" t="s">
        <v>21</v>
      </c>
      <c r="F286" s="208" t="s">
        <v>315</v>
      </c>
      <c r="G286" s="205"/>
      <c r="H286" s="207" t="s">
        <v>21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160</v>
      </c>
      <c r="AU286" s="214" t="s">
        <v>81</v>
      </c>
      <c r="AV286" s="11" t="s">
        <v>79</v>
      </c>
      <c r="AW286" s="11" t="s">
        <v>35</v>
      </c>
      <c r="AX286" s="11" t="s">
        <v>71</v>
      </c>
      <c r="AY286" s="214" t="s">
        <v>120</v>
      </c>
    </row>
    <row r="287" spans="2:65" s="12" customFormat="1" ht="13.5">
      <c r="B287" s="215"/>
      <c r="C287" s="216"/>
      <c r="D287" s="206" t="s">
        <v>160</v>
      </c>
      <c r="E287" s="217" t="s">
        <v>219</v>
      </c>
      <c r="F287" s="218" t="s">
        <v>221</v>
      </c>
      <c r="G287" s="216"/>
      <c r="H287" s="219">
        <v>2088.1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160</v>
      </c>
      <c r="AU287" s="225" t="s">
        <v>81</v>
      </c>
      <c r="AV287" s="12" t="s">
        <v>81</v>
      </c>
      <c r="AW287" s="12" t="s">
        <v>35</v>
      </c>
      <c r="AX287" s="12" t="s">
        <v>79</v>
      </c>
      <c r="AY287" s="225" t="s">
        <v>120</v>
      </c>
    </row>
    <row r="288" spans="2:65" s="1" customFormat="1" ht="25.5" customHeight="1">
      <c r="B288" s="40"/>
      <c r="C288" s="237" t="s">
        <v>619</v>
      </c>
      <c r="D288" s="237" t="s">
        <v>203</v>
      </c>
      <c r="E288" s="238" t="s">
        <v>620</v>
      </c>
      <c r="F288" s="239" t="s">
        <v>621</v>
      </c>
      <c r="G288" s="240" t="s">
        <v>220</v>
      </c>
      <c r="H288" s="241">
        <v>2088.1</v>
      </c>
      <c r="I288" s="242"/>
      <c r="J288" s="243">
        <f>ROUND(I288*H288,2)</f>
        <v>0</v>
      </c>
      <c r="K288" s="239" t="s">
        <v>299</v>
      </c>
      <c r="L288" s="60"/>
      <c r="M288" s="244" t="s">
        <v>21</v>
      </c>
      <c r="N288" s="245" t="s">
        <v>42</v>
      </c>
      <c r="O288" s="41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AR288" s="23" t="s">
        <v>126</v>
      </c>
      <c r="AT288" s="23" t="s">
        <v>203</v>
      </c>
      <c r="AU288" s="23" t="s">
        <v>81</v>
      </c>
      <c r="AY288" s="23" t="s">
        <v>120</v>
      </c>
      <c r="BE288" s="203">
        <f>IF(N288="základní",J288,0)</f>
        <v>0</v>
      </c>
      <c r="BF288" s="203">
        <f>IF(N288="snížená",J288,0)</f>
        <v>0</v>
      </c>
      <c r="BG288" s="203">
        <f>IF(N288="zákl. přenesená",J288,0)</f>
        <v>0</v>
      </c>
      <c r="BH288" s="203">
        <f>IF(N288="sníž. přenesená",J288,0)</f>
        <v>0</v>
      </c>
      <c r="BI288" s="203">
        <f>IF(N288="nulová",J288,0)</f>
        <v>0</v>
      </c>
      <c r="BJ288" s="23" t="s">
        <v>79</v>
      </c>
      <c r="BK288" s="203">
        <f>ROUND(I288*H288,2)</f>
        <v>0</v>
      </c>
      <c r="BL288" s="23" t="s">
        <v>126</v>
      </c>
      <c r="BM288" s="23" t="s">
        <v>622</v>
      </c>
    </row>
    <row r="289" spans="2:65" s="11" customFormat="1" ht="13.5">
      <c r="B289" s="204"/>
      <c r="C289" s="205"/>
      <c r="D289" s="206" t="s">
        <v>160</v>
      </c>
      <c r="E289" s="207" t="s">
        <v>21</v>
      </c>
      <c r="F289" s="208" t="s">
        <v>358</v>
      </c>
      <c r="G289" s="205"/>
      <c r="H289" s="207" t="s">
        <v>21</v>
      </c>
      <c r="I289" s="209"/>
      <c r="J289" s="205"/>
      <c r="K289" s="205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160</v>
      </c>
      <c r="AU289" s="214" t="s">
        <v>81</v>
      </c>
      <c r="AV289" s="11" t="s">
        <v>79</v>
      </c>
      <c r="AW289" s="11" t="s">
        <v>35</v>
      </c>
      <c r="AX289" s="11" t="s">
        <v>71</v>
      </c>
      <c r="AY289" s="214" t="s">
        <v>120</v>
      </c>
    </row>
    <row r="290" spans="2:65" s="12" customFormat="1" ht="13.5">
      <c r="B290" s="215"/>
      <c r="C290" s="216"/>
      <c r="D290" s="206" t="s">
        <v>160</v>
      </c>
      <c r="E290" s="217" t="s">
        <v>21</v>
      </c>
      <c r="F290" s="218" t="s">
        <v>219</v>
      </c>
      <c r="G290" s="216"/>
      <c r="H290" s="219">
        <v>2088.1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160</v>
      </c>
      <c r="AU290" s="225" t="s">
        <v>81</v>
      </c>
      <c r="AV290" s="12" t="s">
        <v>81</v>
      </c>
      <c r="AW290" s="12" t="s">
        <v>35</v>
      </c>
      <c r="AX290" s="12" t="s">
        <v>79</v>
      </c>
      <c r="AY290" s="225" t="s">
        <v>120</v>
      </c>
    </row>
    <row r="291" spans="2:65" s="1" customFormat="1" ht="16.5" customHeight="1">
      <c r="B291" s="40"/>
      <c r="C291" s="191" t="s">
        <v>623</v>
      </c>
      <c r="D291" s="191" t="s">
        <v>122</v>
      </c>
      <c r="E291" s="192" t="s">
        <v>624</v>
      </c>
      <c r="F291" s="193" t="s">
        <v>625</v>
      </c>
      <c r="G291" s="194" t="s">
        <v>220</v>
      </c>
      <c r="H291" s="195">
        <v>32.549999999999997</v>
      </c>
      <c r="I291" s="196"/>
      <c r="J291" s="197">
        <f>ROUND(I291*H291,2)</f>
        <v>0</v>
      </c>
      <c r="K291" s="193" t="s">
        <v>21</v>
      </c>
      <c r="L291" s="198"/>
      <c r="M291" s="199" t="s">
        <v>21</v>
      </c>
      <c r="N291" s="200" t="s">
        <v>42</v>
      </c>
      <c r="O291" s="41"/>
      <c r="P291" s="201">
        <f>O291*H291</f>
        <v>0</v>
      </c>
      <c r="Q291" s="201">
        <v>0.13100000000000001</v>
      </c>
      <c r="R291" s="201">
        <f>Q291*H291</f>
        <v>4.2640500000000001</v>
      </c>
      <c r="S291" s="201">
        <v>0</v>
      </c>
      <c r="T291" s="202">
        <f>S291*H291</f>
        <v>0</v>
      </c>
      <c r="AR291" s="23" t="s">
        <v>125</v>
      </c>
      <c r="AT291" s="23" t="s">
        <v>122</v>
      </c>
      <c r="AU291" s="23" t="s">
        <v>81</v>
      </c>
      <c r="AY291" s="23" t="s">
        <v>120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23" t="s">
        <v>79</v>
      </c>
      <c r="BK291" s="203">
        <f>ROUND(I291*H291,2)</f>
        <v>0</v>
      </c>
      <c r="BL291" s="23" t="s">
        <v>126</v>
      </c>
      <c r="BM291" s="23" t="s">
        <v>626</v>
      </c>
    </row>
    <row r="292" spans="2:65" s="11" customFormat="1" ht="13.5">
      <c r="B292" s="204"/>
      <c r="C292" s="205"/>
      <c r="D292" s="206" t="s">
        <v>160</v>
      </c>
      <c r="E292" s="207" t="s">
        <v>21</v>
      </c>
      <c r="F292" s="208" t="s">
        <v>315</v>
      </c>
      <c r="G292" s="205"/>
      <c r="H292" s="207" t="s">
        <v>21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160</v>
      </c>
      <c r="AU292" s="214" t="s">
        <v>81</v>
      </c>
      <c r="AV292" s="11" t="s">
        <v>79</v>
      </c>
      <c r="AW292" s="11" t="s">
        <v>35</v>
      </c>
      <c r="AX292" s="11" t="s">
        <v>71</v>
      </c>
      <c r="AY292" s="214" t="s">
        <v>120</v>
      </c>
    </row>
    <row r="293" spans="2:65" s="12" customFormat="1" ht="13.5">
      <c r="B293" s="215"/>
      <c r="C293" s="216"/>
      <c r="D293" s="206" t="s">
        <v>160</v>
      </c>
      <c r="E293" s="217" t="s">
        <v>230</v>
      </c>
      <c r="F293" s="218" t="s">
        <v>231</v>
      </c>
      <c r="G293" s="216"/>
      <c r="H293" s="219">
        <v>31</v>
      </c>
      <c r="I293" s="220"/>
      <c r="J293" s="216"/>
      <c r="K293" s="216"/>
      <c r="L293" s="221"/>
      <c r="M293" s="222"/>
      <c r="N293" s="223"/>
      <c r="O293" s="223"/>
      <c r="P293" s="223"/>
      <c r="Q293" s="223"/>
      <c r="R293" s="223"/>
      <c r="S293" s="223"/>
      <c r="T293" s="224"/>
      <c r="AT293" s="225" t="s">
        <v>160</v>
      </c>
      <c r="AU293" s="225" t="s">
        <v>81</v>
      </c>
      <c r="AV293" s="12" t="s">
        <v>81</v>
      </c>
      <c r="AW293" s="12" t="s">
        <v>35</v>
      </c>
      <c r="AX293" s="12" t="s">
        <v>71</v>
      </c>
      <c r="AY293" s="225" t="s">
        <v>120</v>
      </c>
    </row>
    <row r="294" spans="2:65" s="11" customFormat="1" ht="13.5">
      <c r="B294" s="204"/>
      <c r="C294" s="205"/>
      <c r="D294" s="206" t="s">
        <v>160</v>
      </c>
      <c r="E294" s="207" t="s">
        <v>21</v>
      </c>
      <c r="F294" s="208" t="s">
        <v>627</v>
      </c>
      <c r="G294" s="205"/>
      <c r="H294" s="207" t="s">
        <v>21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160</v>
      </c>
      <c r="AU294" s="214" t="s">
        <v>81</v>
      </c>
      <c r="AV294" s="11" t="s">
        <v>79</v>
      </c>
      <c r="AW294" s="11" t="s">
        <v>35</v>
      </c>
      <c r="AX294" s="11" t="s">
        <v>71</v>
      </c>
      <c r="AY294" s="214" t="s">
        <v>120</v>
      </c>
    </row>
    <row r="295" spans="2:65" s="12" customFormat="1" ht="13.5">
      <c r="B295" s="215"/>
      <c r="C295" s="216"/>
      <c r="D295" s="206" t="s">
        <v>160</v>
      </c>
      <c r="E295" s="217" t="s">
        <v>21</v>
      </c>
      <c r="F295" s="218" t="s">
        <v>628</v>
      </c>
      <c r="G295" s="216"/>
      <c r="H295" s="219">
        <v>1.55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160</v>
      </c>
      <c r="AU295" s="225" t="s">
        <v>81</v>
      </c>
      <c r="AV295" s="12" t="s">
        <v>81</v>
      </c>
      <c r="AW295" s="12" t="s">
        <v>35</v>
      </c>
      <c r="AX295" s="12" t="s">
        <v>71</v>
      </c>
      <c r="AY295" s="225" t="s">
        <v>120</v>
      </c>
    </row>
    <row r="296" spans="2:65" s="13" customFormat="1" ht="13.5">
      <c r="B296" s="226"/>
      <c r="C296" s="227"/>
      <c r="D296" s="206" t="s">
        <v>160</v>
      </c>
      <c r="E296" s="228" t="s">
        <v>21</v>
      </c>
      <c r="F296" s="229" t="s">
        <v>164</v>
      </c>
      <c r="G296" s="227"/>
      <c r="H296" s="230">
        <v>32.549999999999997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AT296" s="236" t="s">
        <v>160</v>
      </c>
      <c r="AU296" s="236" t="s">
        <v>81</v>
      </c>
      <c r="AV296" s="13" t="s">
        <v>126</v>
      </c>
      <c r="AW296" s="13" t="s">
        <v>35</v>
      </c>
      <c r="AX296" s="13" t="s">
        <v>79</v>
      </c>
      <c r="AY296" s="236" t="s">
        <v>120</v>
      </c>
    </row>
    <row r="297" spans="2:65" s="1" customFormat="1" ht="51" customHeight="1">
      <c r="B297" s="40"/>
      <c r="C297" s="237" t="s">
        <v>629</v>
      </c>
      <c r="D297" s="237" t="s">
        <v>203</v>
      </c>
      <c r="E297" s="238" t="s">
        <v>630</v>
      </c>
      <c r="F297" s="239" t="s">
        <v>631</v>
      </c>
      <c r="G297" s="240" t="s">
        <v>220</v>
      </c>
      <c r="H297" s="241">
        <v>377.2</v>
      </c>
      <c r="I297" s="242"/>
      <c r="J297" s="243">
        <f>ROUND(I297*H297,2)</f>
        <v>0</v>
      </c>
      <c r="K297" s="239" t="s">
        <v>299</v>
      </c>
      <c r="L297" s="60"/>
      <c r="M297" s="244" t="s">
        <v>21</v>
      </c>
      <c r="N297" s="245" t="s">
        <v>42</v>
      </c>
      <c r="O297" s="41"/>
      <c r="P297" s="201">
        <f>O297*H297</f>
        <v>0</v>
      </c>
      <c r="Q297" s="201">
        <v>8.4250000000000005E-2</v>
      </c>
      <c r="R297" s="201">
        <f>Q297*H297</f>
        <v>31.7791</v>
      </c>
      <c r="S297" s="201">
        <v>0</v>
      </c>
      <c r="T297" s="202">
        <f>S297*H297</f>
        <v>0</v>
      </c>
      <c r="AR297" s="23" t="s">
        <v>126</v>
      </c>
      <c r="AT297" s="23" t="s">
        <v>203</v>
      </c>
      <c r="AU297" s="23" t="s">
        <v>81</v>
      </c>
      <c r="AY297" s="23" t="s">
        <v>120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23" t="s">
        <v>79</v>
      </c>
      <c r="BK297" s="203">
        <f>ROUND(I297*H297,2)</f>
        <v>0</v>
      </c>
      <c r="BL297" s="23" t="s">
        <v>126</v>
      </c>
      <c r="BM297" s="23" t="s">
        <v>632</v>
      </c>
    </row>
    <row r="298" spans="2:65" s="11" customFormat="1" ht="13.5">
      <c r="B298" s="204"/>
      <c r="C298" s="205"/>
      <c r="D298" s="206" t="s">
        <v>160</v>
      </c>
      <c r="E298" s="207" t="s">
        <v>21</v>
      </c>
      <c r="F298" s="208" t="s">
        <v>395</v>
      </c>
      <c r="G298" s="205"/>
      <c r="H298" s="207" t="s">
        <v>21</v>
      </c>
      <c r="I298" s="209"/>
      <c r="J298" s="205"/>
      <c r="K298" s="205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160</v>
      </c>
      <c r="AU298" s="214" t="s">
        <v>81</v>
      </c>
      <c r="AV298" s="11" t="s">
        <v>79</v>
      </c>
      <c r="AW298" s="11" t="s">
        <v>35</v>
      </c>
      <c r="AX298" s="11" t="s">
        <v>71</v>
      </c>
      <c r="AY298" s="214" t="s">
        <v>120</v>
      </c>
    </row>
    <row r="299" spans="2:65" s="12" customFormat="1" ht="13.5">
      <c r="B299" s="215"/>
      <c r="C299" s="216"/>
      <c r="D299" s="206" t="s">
        <v>160</v>
      </c>
      <c r="E299" s="217" t="s">
        <v>21</v>
      </c>
      <c r="F299" s="218" t="s">
        <v>230</v>
      </c>
      <c r="G299" s="216"/>
      <c r="H299" s="219">
        <v>31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160</v>
      </c>
      <c r="AU299" s="225" t="s">
        <v>81</v>
      </c>
      <c r="AV299" s="12" t="s">
        <v>81</v>
      </c>
      <c r="AW299" s="12" t="s">
        <v>35</v>
      </c>
      <c r="AX299" s="12" t="s">
        <v>71</v>
      </c>
      <c r="AY299" s="225" t="s">
        <v>120</v>
      </c>
    </row>
    <row r="300" spans="2:65" s="12" customFormat="1" ht="13.5">
      <c r="B300" s="215"/>
      <c r="C300" s="216"/>
      <c r="D300" s="206" t="s">
        <v>160</v>
      </c>
      <c r="E300" s="217" t="s">
        <v>228</v>
      </c>
      <c r="F300" s="218" t="s">
        <v>229</v>
      </c>
      <c r="G300" s="216"/>
      <c r="H300" s="219">
        <v>346.2</v>
      </c>
      <c r="I300" s="220"/>
      <c r="J300" s="216"/>
      <c r="K300" s="216"/>
      <c r="L300" s="221"/>
      <c r="M300" s="222"/>
      <c r="N300" s="223"/>
      <c r="O300" s="223"/>
      <c r="P300" s="223"/>
      <c r="Q300" s="223"/>
      <c r="R300" s="223"/>
      <c r="S300" s="223"/>
      <c r="T300" s="224"/>
      <c r="AT300" s="225" t="s">
        <v>160</v>
      </c>
      <c r="AU300" s="225" t="s">
        <v>81</v>
      </c>
      <c r="AV300" s="12" t="s">
        <v>81</v>
      </c>
      <c r="AW300" s="12" t="s">
        <v>35</v>
      </c>
      <c r="AX300" s="12" t="s">
        <v>71</v>
      </c>
      <c r="AY300" s="225" t="s">
        <v>120</v>
      </c>
    </row>
    <row r="301" spans="2:65" s="13" customFormat="1" ht="13.5">
      <c r="B301" s="226"/>
      <c r="C301" s="227"/>
      <c r="D301" s="206" t="s">
        <v>160</v>
      </c>
      <c r="E301" s="228" t="s">
        <v>21</v>
      </c>
      <c r="F301" s="229" t="s">
        <v>164</v>
      </c>
      <c r="G301" s="227"/>
      <c r="H301" s="230">
        <v>377.2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AT301" s="236" t="s">
        <v>160</v>
      </c>
      <c r="AU301" s="236" t="s">
        <v>81</v>
      </c>
      <c r="AV301" s="13" t="s">
        <v>126</v>
      </c>
      <c r="AW301" s="13" t="s">
        <v>35</v>
      </c>
      <c r="AX301" s="13" t="s">
        <v>79</v>
      </c>
      <c r="AY301" s="236" t="s">
        <v>120</v>
      </c>
    </row>
    <row r="302" spans="2:65" s="1" customFormat="1" ht="51" customHeight="1">
      <c r="B302" s="40"/>
      <c r="C302" s="237" t="s">
        <v>633</v>
      </c>
      <c r="D302" s="237" t="s">
        <v>203</v>
      </c>
      <c r="E302" s="238" t="s">
        <v>634</v>
      </c>
      <c r="F302" s="239" t="s">
        <v>635</v>
      </c>
      <c r="G302" s="240" t="s">
        <v>220</v>
      </c>
      <c r="H302" s="241">
        <v>1399</v>
      </c>
      <c r="I302" s="242"/>
      <c r="J302" s="243">
        <f>ROUND(I302*H302,2)</f>
        <v>0</v>
      </c>
      <c r="K302" s="239" t="s">
        <v>299</v>
      </c>
      <c r="L302" s="60"/>
      <c r="M302" s="244" t="s">
        <v>21</v>
      </c>
      <c r="N302" s="245" t="s">
        <v>42</v>
      </c>
      <c r="O302" s="41"/>
      <c r="P302" s="201">
        <f>O302*H302</f>
        <v>0</v>
      </c>
      <c r="Q302" s="201">
        <v>8.5650000000000004E-2</v>
      </c>
      <c r="R302" s="201">
        <f>Q302*H302</f>
        <v>119.82435000000001</v>
      </c>
      <c r="S302" s="201">
        <v>0</v>
      </c>
      <c r="T302" s="202">
        <f>S302*H302</f>
        <v>0</v>
      </c>
      <c r="AR302" s="23" t="s">
        <v>126</v>
      </c>
      <c r="AT302" s="23" t="s">
        <v>203</v>
      </c>
      <c r="AU302" s="23" t="s">
        <v>81</v>
      </c>
      <c r="AY302" s="23" t="s">
        <v>120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3" t="s">
        <v>79</v>
      </c>
      <c r="BK302" s="203">
        <f>ROUND(I302*H302,2)</f>
        <v>0</v>
      </c>
      <c r="BL302" s="23" t="s">
        <v>126</v>
      </c>
      <c r="BM302" s="23" t="s">
        <v>636</v>
      </c>
    </row>
    <row r="303" spans="2:65" s="11" customFormat="1" ht="13.5">
      <c r="B303" s="204"/>
      <c r="C303" s="205"/>
      <c r="D303" s="206" t="s">
        <v>160</v>
      </c>
      <c r="E303" s="207" t="s">
        <v>21</v>
      </c>
      <c r="F303" s="208" t="s">
        <v>512</v>
      </c>
      <c r="G303" s="205"/>
      <c r="H303" s="207" t="s">
        <v>21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160</v>
      </c>
      <c r="AU303" s="214" t="s">
        <v>81</v>
      </c>
      <c r="AV303" s="11" t="s">
        <v>79</v>
      </c>
      <c r="AW303" s="11" t="s">
        <v>35</v>
      </c>
      <c r="AX303" s="11" t="s">
        <v>71</v>
      </c>
      <c r="AY303" s="214" t="s">
        <v>120</v>
      </c>
    </row>
    <row r="304" spans="2:65" s="12" customFormat="1" ht="13.5">
      <c r="B304" s="215"/>
      <c r="C304" s="216"/>
      <c r="D304" s="206" t="s">
        <v>160</v>
      </c>
      <c r="E304" s="217" t="s">
        <v>222</v>
      </c>
      <c r="F304" s="218" t="s">
        <v>223</v>
      </c>
      <c r="G304" s="216"/>
      <c r="H304" s="219">
        <v>1399</v>
      </c>
      <c r="I304" s="220"/>
      <c r="J304" s="216"/>
      <c r="K304" s="216"/>
      <c r="L304" s="221"/>
      <c r="M304" s="222"/>
      <c r="N304" s="223"/>
      <c r="O304" s="223"/>
      <c r="P304" s="223"/>
      <c r="Q304" s="223"/>
      <c r="R304" s="223"/>
      <c r="S304" s="223"/>
      <c r="T304" s="224"/>
      <c r="AT304" s="225" t="s">
        <v>160</v>
      </c>
      <c r="AU304" s="225" t="s">
        <v>81</v>
      </c>
      <c r="AV304" s="12" t="s">
        <v>81</v>
      </c>
      <c r="AW304" s="12" t="s">
        <v>35</v>
      </c>
      <c r="AX304" s="12" t="s">
        <v>79</v>
      </c>
      <c r="AY304" s="225" t="s">
        <v>120</v>
      </c>
    </row>
    <row r="305" spans="2:65" s="1" customFormat="1" ht="16.5" customHeight="1">
      <c r="B305" s="40"/>
      <c r="C305" s="191" t="s">
        <v>637</v>
      </c>
      <c r="D305" s="191" t="s">
        <v>122</v>
      </c>
      <c r="E305" s="192" t="s">
        <v>638</v>
      </c>
      <c r="F305" s="193" t="s">
        <v>639</v>
      </c>
      <c r="G305" s="194" t="s">
        <v>220</v>
      </c>
      <c r="H305" s="195">
        <v>1468.95</v>
      </c>
      <c r="I305" s="196"/>
      <c r="J305" s="197">
        <f>ROUND(I305*H305,2)</f>
        <v>0</v>
      </c>
      <c r="K305" s="193" t="s">
        <v>21</v>
      </c>
      <c r="L305" s="198"/>
      <c r="M305" s="199" t="s">
        <v>21</v>
      </c>
      <c r="N305" s="200" t="s">
        <v>42</v>
      </c>
      <c r="O305" s="41"/>
      <c r="P305" s="201">
        <f>O305*H305</f>
        <v>0</v>
      </c>
      <c r="Q305" s="201">
        <v>0.17599999999999999</v>
      </c>
      <c r="R305" s="201">
        <f>Q305*H305</f>
        <v>258.53519999999997</v>
      </c>
      <c r="S305" s="201">
        <v>0</v>
      </c>
      <c r="T305" s="202">
        <f>S305*H305</f>
        <v>0</v>
      </c>
      <c r="AR305" s="23" t="s">
        <v>125</v>
      </c>
      <c r="AT305" s="23" t="s">
        <v>122</v>
      </c>
      <c r="AU305" s="23" t="s">
        <v>81</v>
      </c>
      <c r="AY305" s="23" t="s">
        <v>120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3" t="s">
        <v>79</v>
      </c>
      <c r="BK305" s="203">
        <f>ROUND(I305*H305,2)</f>
        <v>0</v>
      </c>
      <c r="BL305" s="23" t="s">
        <v>126</v>
      </c>
      <c r="BM305" s="23" t="s">
        <v>640</v>
      </c>
    </row>
    <row r="306" spans="2:65" s="11" customFormat="1" ht="13.5">
      <c r="B306" s="204"/>
      <c r="C306" s="205"/>
      <c r="D306" s="206" t="s">
        <v>160</v>
      </c>
      <c r="E306" s="207" t="s">
        <v>21</v>
      </c>
      <c r="F306" s="208" t="s">
        <v>358</v>
      </c>
      <c r="G306" s="205"/>
      <c r="H306" s="207" t="s">
        <v>21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160</v>
      </c>
      <c r="AU306" s="214" t="s">
        <v>81</v>
      </c>
      <c r="AV306" s="11" t="s">
        <v>79</v>
      </c>
      <c r="AW306" s="11" t="s">
        <v>35</v>
      </c>
      <c r="AX306" s="11" t="s">
        <v>71</v>
      </c>
      <c r="AY306" s="214" t="s">
        <v>120</v>
      </c>
    </row>
    <row r="307" spans="2:65" s="11" customFormat="1" ht="13.5">
      <c r="B307" s="204"/>
      <c r="C307" s="205"/>
      <c r="D307" s="206" t="s">
        <v>160</v>
      </c>
      <c r="E307" s="207" t="s">
        <v>21</v>
      </c>
      <c r="F307" s="208" t="s">
        <v>627</v>
      </c>
      <c r="G307" s="205"/>
      <c r="H307" s="207" t="s">
        <v>21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160</v>
      </c>
      <c r="AU307" s="214" t="s">
        <v>81</v>
      </c>
      <c r="AV307" s="11" t="s">
        <v>79</v>
      </c>
      <c r="AW307" s="11" t="s">
        <v>35</v>
      </c>
      <c r="AX307" s="11" t="s">
        <v>71</v>
      </c>
      <c r="AY307" s="214" t="s">
        <v>120</v>
      </c>
    </row>
    <row r="308" spans="2:65" s="12" customFormat="1" ht="13.5">
      <c r="B308" s="215"/>
      <c r="C308" s="216"/>
      <c r="D308" s="206" t="s">
        <v>160</v>
      </c>
      <c r="E308" s="217" t="s">
        <v>21</v>
      </c>
      <c r="F308" s="218" t="s">
        <v>641</v>
      </c>
      <c r="G308" s="216"/>
      <c r="H308" s="219">
        <v>1468.95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160</v>
      </c>
      <c r="AU308" s="225" t="s">
        <v>81</v>
      </c>
      <c r="AV308" s="12" t="s">
        <v>81</v>
      </c>
      <c r="AW308" s="12" t="s">
        <v>35</v>
      </c>
      <c r="AX308" s="12" t="s">
        <v>79</v>
      </c>
      <c r="AY308" s="225" t="s">
        <v>120</v>
      </c>
    </row>
    <row r="309" spans="2:65" s="1" customFormat="1" ht="16.5" customHeight="1">
      <c r="B309" s="40"/>
      <c r="C309" s="191" t="s">
        <v>642</v>
      </c>
      <c r="D309" s="191" t="s">
        <v>122</v>
      </c>
      <c r="E309" s="192" t="s">
        <v>643</v>
      </c>
      <c r="F309" s="193" t="s">
        <v>644</v>
      </c>
      <c r="G309" s="194" t="s">
        <v>220</v>
      </c>
      <c r="H309" s="195">
        <v>363.51</v>
      </c>
      <c r="I309" s="196"/>
      <c r="J309" s="197">
        <f>ROUND(I309*H309,2)</f>
        <v>0</v>
      </c>
      <c r="K309" s="193" t="s">
        <v>21</v>
      </c>
      <c r="L309" s="198"/>
      <c r="M309" s="199" t="s">
        <v>21</v>
      </c>
      <c r="N309" s="200" t="s">
        <v>42</v>
      </c>
      <c r="O309" s="41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AR309" s="23" t="s">
        <v>125</v>
      </c>
      <c r="AT309" s="23" t="s">
        <v>122</v>
      </c>
      <c r="AU309" s="23" t="s">
        <v>81</v>
      </c>
      <c r="AY309" s="23" t="s">
        <v>120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3" t="s">
        <v>79</v>
      </c>
      <c r="BK309" s="203">
        <f>ROUND(I309*H309,2)</f>
        <v>0</v>
      </c>
      <c r="BL309" s="23" t="s">
        <v>126</v>
      </c>
      <c r="BM309" s="23" t="s">
        <v>645</v>
      </c>
    </row>
    <row r="310" spans="2:65" s="11" customFormat="1" ht="13.5">
      <c r="B310" s="204"/>
      <c r="C310" s="205"/>
      <c r="D310" s="206" t="s">
        <v>160</v>
      </c>
      <c r="E310" s="207" t="s">
        <v>21</v>
      </c>
      <c r="F310" s="208" t="s">
        <v>358</v>
      </c>
      <c r="G310" s="205"/>
      <c r="H310" s="207" t="s">
        <v>21</v>
      </c>
      <c r="I310" s="209"/>
      <c r="J310" s="205"/>
      <c r="K310" s="205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160</v>
      </c>
      <c r="AU310" s="214" t="s">
        <v>81</v>
      </c>
      <c r="AV310" s="11" t="s">
        <v>79</v>
      </c>
      <c r="AW310" s="11" t="s">
        <v>35</v>
      </c>
      <c r="AX310" s="11" t="s">
        <v>71</v>
      </c>
      <c r="AY310" s="214" t="s">
        <v>120</v>
      </c>
    </row>
    <row r="311" spans="2:65" s="11" customFormat="1" ht="13.5">
      <c r="B311" s="204"/>
      <c r="C311" s="205"/>
      <c r="D311" s="206" t="s">
        <v>160</v>
      </c>
      <c r="E311" s="207" t="s">
        <v>21</v>
      </c>
      <c r="F311" s="208" t="s">
        <v>627</v>
      </c>
      <c r="G311" s="205"/>
      <c r="H311" s="207" t="s">
        <v>21</v>
      </c>
      <c r="I311" s="209"/>
      <c r="J311" s="205"/>
      <c r="K311" s="205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160</v>
      </c>
      <c r="AU311" s="214" t="s">
        <v>81</v>
      </c>
      <c r="AV311" s="11" t="s">
        <v>79</v>
      </c>
      <c r="AW311" s="11" t="s">
        <v>35</v>
      </c>
      <c r="AX311" s="11" t="s">
        <v>71</v>
      </c>
      <c r="AY311" s="214" t="s">
        <v>120</v>
      </c>
    </row>
    <row r="312" spans="2:65" s="12" customFormat="1" ht="13.5">
      <c r="B312" s="215"/>
      <c r="C312" s="216"/>
      <c r="D312" s="206" t="s">
        <v>160</v>
      </c>
      <c r="E312" s="217" t="s">
        <v>21</v>
      </c>
      <c r="F312" s="218" t="s">
        <v>646</v>
      </c>
      <c r="G312" s="216"/>
      <c r="H312" s="219">
        <v>363.51</v>
      </c>
      <c r="I312" s="220"/>
      <c r="J312" s="216"/>
      <c r="K312" s="216"/>
      <c r="L312" s="221"/>
      <c r="M312" s="222"/>
      <c r="N312" s="223"/>
      <c r="O312" s="223"/>
      <c r="P312" s="223"/>
      <c r="Q312" s="223"/>
      <c r="R312" s="223"/>
      <c r="S312" s="223"/>
      <c r="T312" s="224"/>
      <c r="AT312" s="225" t="s">
        <v>160</v>
      </c>
      <c r="AU312" s="225" t="s">
        <v>81</v>
      </c>
      <c r="AV312" s="12" t="s">
        <v>81</v>
      </c>
      <c r="AW312" s="12" t="s">
        <v>35</v>
      </c>
      <c r="AX312" s="12" t="s">
        <v>79</v>
      </c>
      <c r="AY312" s="225" t="s">
        <v>120</v>
      </c>
    </row>
    <row r="313" spans="2:65" s="10" customFormat="1" ht="29.85" customHeight="1">
      <c r="B313" s="175"/>
      <c r="C313" s="176"/>
      <c r="D313" s="177" t="s">
        <v>70</v>
      </c>
      <c r="E313" s="189" t="s">
        <v>125</v>
      </c>
      <c r="F313" s="189" t="s">
        <v>647</v>
      </c>
      <c r="G313" s="176"/>
      <c r="H313" s="176"/>
      <c r="I313" s="179"/>
      <c r="J313" s="190">
        <f>BK313</f>
        <v>0</v>
      </c>
      <c r="K313" s="176"/>
      <c r="L313" s="181"/>
      <c r="M313" s="182"/>
      <c r="N313" s="183"/>
      <c r="O313" s="183"/>
      <c r="P313" s="184">
        <f>SUM(P314:P337)</f>
        <v>0</v>
      </c>
      <c r="Q313" s="183"/>
      <c r="R313" s="184">
        <f>SUM(R314:R337)</f>
        <v>17.439900000000002</v>
      </c>
      <c r="S313" s="183"/>
      <c r="T313" s="185">
        <f>SUM(T314:T337)</f>
        <v>0</v>
      </c>
      <c r="AR313" s="186" t="s">
        <v>79</v>
      </c>
      <c r="AT313" s="187" t="s">
        <v>70</v>
      </c>
      <c r="AU313" s="187" t="s">
        <v>79</v>
      </c>
      <c r="AY313" s="186" t="s">
        <v>120</v>
      </c>
      <c r="BK313" s="188">
        <f>SUM(BK314:BK337)</f>
        <v>0</v>
      </c>
    </row>
    <row r="314" spans="2:65" s="1" customFormat="1" ht="25.5" customHeight="1">
      <c r="B314" s="40"/>
      <c r="C314" s="237" t="s">
        <v>648</v>
      </c>
      <c r="D314" s="237" t="s">
        <v>203</v>
      </c>
      <c r="E314" s="238" t="s">
        <v>649</v>
      </c>
      <c r="F314" s="239" t="s">
        <v>650</v>
      </c>
      <c r="G314" s="240" t="s">
        <v>206</v>
      </c>
      <c r="H314" s="241">
        <v>29.6</v>
      </c>
      <c r="I314" s="242"/>
      <c r="J314" s="243">
        <f>ROUND(I314*H314,2)</f>
        <v>0</v>
      </c>
      <c r="K314" s="239" t="s">
        <v>299</v>
      </c>
      <c r="L314" s="60"/>
      <c r="M314" s="244" t="s">
        <v>21</v>
      </c>
      <c r="N314" s="245" t="s">
        <v>42</v>
      </c>
      <c r="O314" s="41"/>
      <c r="P314" s="201">
        <f>O314*H314</f>
        <v>0</v>
      </c>
      <c r="Q314" s="201">
        <v>1.0000000000000001E-5</v>
      </c>
      <c r="R314" s="201">
        <f>Q314*H314</f>
        <v>2.9600000000000004E-4</v>
      </c>
      <c r="S314" s="201">
        <v>0</v>
      </c>
      <c r="T314" s="202">
        <f>S314*H314</f>
        <v>0</v>
      </c>
      <c r="AR314" s="23" t="s">
        <v>126</v>
      </c>
      <c r="AT314" s="23" t="s">
        <v>203</v>
      </c>
      <c r="AU314" s="23" t="s">
        <v>81</v>
      </c>
      <c r="AY314" s="23" t="s">
        <v>120</v>
      </c>
      <c r="BE314" s="203">
        <f>IF(N314="základní",J314,0)</f>
        <v>0</v>
      </c>
      <c r="BF314" s="203">
        <f>IF(N314="snížená",J314,0)</f>
        <v>0</v>
      </c>
      <c r="BG314" s="203">
        <f>IF(N314="zákl. přenesená",J314,0)</f>
        <v>0</v>
      </c>
      <c r="BH314" s="203">
        <f>IF(N314="sníž. přenesená",J314,0)</f>
        <v>0</v>
      </c>
      <c r="BI314" s="203">
        <f>IF(N314="nulová",J314,0)</f>
        <v>0</v>
      </c>
      <c r="BJ314" s="23" t="s">
        <v>79</v>
      </c>
      <c r="BK314" s="203">
        <f>ROUND(I314*H314,2)</f>
        <v>0</v>
      </c>
      <c r="BL314" s="23" t="s">
        <v>126</v>
      </c>
      <c r="BM314" s="23" t="s">
        <v>651</v>
      </c>
    </row>
    <row r="315" spans="2:65" s="11" customFormat="1" ht="13.5">
      <c r="B315" s="204"/>
      <c r="C315" s="205"/>
      <c r="D315" s="206" t="s">
        <v>160</v>
      </c>
      <c r="E315" s="207" t="s">
        <v>21</v>
      </c>
      <c r="F315" s="208" t="s">
        <v>395</v>
      </c>
      <c r="G315" s="205"/>
      <c r="H315" s="207" t="s">
        <v>21</v>
      </c>
      <c r="I315" s="209"/>
      <c r="J315" s="205"/>
      <c r="K315" s="205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160</v>
      </c>
      <c r="AU315" s="214" t="s">
        <v>81</v>
      </c>
      <c r="AV315" s="11" t="s">
        <v>79</v>
      </c>
      <c r="AW315" s="11" t="s">
        <v>35</v>
      </c>
      <c r="AX315" s="11" t="s">
        <v>71</v>
      </c>
      <c r="AY315" s="214" t="s">
        <v>120</v>
      </c>
    </row>
    <row r="316" spans="2:65" s="12" customFormat="1" ht="13.5">
      <c r="B316" s="215"/>
      <c r="C316" s="216"/>
      <c r="D316" s="206" t="s">
        <v>160</v>
      </c>
      <c r="E316" s="217" t="s">
        <v>258</v>
      </c>
      <c r="F316" s="218" t="s">
        <v>652</v>
      </c>
      <c r="G316" s="216"/>
      <c r="H316" s="219">
        <v>29.6</v>
      </c>
      <c r="I316" s="220"/>
      <c r="J316" s="216"/>
      <c r="K316" s="216"/>
      <c r="L316" s="221"/>
      <c r="M316" s="222"/>
      <c r="N316" s="223"/>
      <c r="O316" s="223"/>
      <c r="P316" s="223"/>
      <c r="Q316" s="223"/>
      <c r="R316" s="223"/>
      <c r="S316" s="223"/>
      <c r="T316" s="224"/>
      <c r="AT316" s="225" t="s">
        <v>160</v>
      </c>
      <c r="AU316" s="225" t="s">
        <v>81</v>
      </c>
      <c r="AV316" s="12" t="s">
        <v>81</v>
      </c>
      <c r="AW316" s="12" t="s">
        <v>35</v>
      </c>
      <c r="AX316" s="12" t="s">
        <v>79</v>
      </c>
      <c r="AY316" s="225" t="s">
        <v>120</v>
      </c>
    </row>
    <row r="317" spans="2:65" s="1" customFormat="1" ht="25.5" customHeight="1">
      <c r="B317" s="40"/>
      <c r="C317" s="191" t="s">
        <v>653</v>
      </c>
      <c r="D317" s="191" t="s">
        <v>122</v>
      </c>
      <c r="E317" s="192" t="s">
        <v>654</v>
      </c>
      <c r="F317" s="193" t="s">
        <v>655</v>
      </c>
      <c r="G317" s="194" t="s">
        <v>206</v>
      </c>
      <c r="H317" s="195">
        <v>32.56</v>
      </c>
      <c r="I317" s="196"/>
      <c r="J317" s="197">
        <f>ROUND(I317*H317,2)</f>
        <v>0</v>
      </c>
      <c r="K317" s="193" t="s">
        <v>21</v>
      </c>
      <c r="L317" s="198"/>
      <c r="M317" s="199" t="s">
        <v>21</v>
      </c>
      <c r="N317" s="200" t="s">
        <v>42</v>
      </c>
      <c r="O317" s="41"/>
      <c r="P317" s="201">
        <f>O317*H317</f>
        <v>0</v>
      </c>
      <c r="Q317" s="201">
        <v>2.15E-3</v>
      </c>
      <c r="R317" s="201">
        <f>Q317*H317</f>
        <v>7.0004000000000011E-2</v>
      </c>
      <c r="S317" s="201">
        <v>0</v>
      </c>
      <c r="T317" s="202">
        <f>S317*H317</f>
        <v>0</v>
      </c>
      <c r="AR317" s="23" t="s">
        <v>125</v>
      </c>
      <c r="AT317" s="23" t="s">
        <v>122</v>
      </c>
      <c r="AU317" s="23" t="s">
        <v>81</v>
      </c>
      <c r="AY317" s="23" t="s">
        <v>120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3" t="s">
        <v>79</v>
      </c>
      <c r="BK317" s="203">
        <f>ROUND(I317*H317,2)</f>
        <v>0</v>
      </c>
      <c r="BL317" s="23" t="s">
        <v>126</v>
      </c>
      <c r="BM317" s="23" t="s">
        <v>656</v>
      </c>
    </row>
    <row r="318" spans="2:65" s="11" customFormat="1" ht="13.5">
      <c r="B318" s="204"/>
      <c r="C318" s="205"/>
      <c r="D318" s="206" t="s">
        <v>160</v>
      </c>
      <c r="E318" s="207" t="s">
        <v>21</v>
      </c>
      <c r="F318" s="208" t="s">
        <v>570</v>
      </c>
      <c r="G318" s="205"/>
      <c r="H318" s="207" t="s">
        <v>21</v>
      </c>
      <c r="I318" s="209"/>
      <c r="J318" s="205"/>
      <c r="K318" s="205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160</v>
      </c>
      <c r="AU318" s="214" t="s">
        <v>81</v>
      </c>
      <c r="AV318" s="11" t="s">
        <v>79</v>
      </c>
      <c r="AW318" s="11" t="s">
        <v>35</v>
      </c>
      <c r="AX318" s="11" t="s">
        <v>71</v>
      </c>
      <c r="AY318" s="214" t="s">
        <v>120</v>
      </c>
    </row>
    <row r="319" spans="2:65" s="12" customFormat="1" ht="13.5">
      <c r="B319" s="215"/>
      <c r="C319" s="216"/>
      <c r="D319" s="206" t="s">
        <v>160</v>
      </c>
      <c r="E319" s="217" t="s">
        <v>21</v>
      </c>
      <c r="F319" s="218" t="s">
        <v>258</v>
      </c>
      <c r="G319" s="216"/>
      <c r="H319" s="219">
        <v>29.6</v>
      </c>
      <c r="I319" s="220"/>
      <c r="J319" s="216"/>
      <c r="K319" s="216"/>
      <c r="L319" s="221"/>
      <c r="M319" s="222"/>
      <c r="N319" s="223"/>
      <c r="O319" s="223"/>
      <c r="P319" s="223"/>
      <c r="Q319" s="223"/>
      <c r="R319" s="223"/>
      <c r="S319" s="223"/>
      <c r="T319" s="224"/>
      <c r="AT319" s="225" t="s">
        <v>160</v>
      </c>
      <c r="AU319" s="225" t="s">
        <v>81</v>
      </c>
      <c r="AV319" s="12" t="s">
        <v>81</v>
      </c>
      <c r="AW319" s="12" t="s">
        <v>35</v>
      </c>
      <c r="AX319" s="12" t="s">
        <v>79</v>
      </c>
      <c r="AY319" s="225" t="s">
        <v>120</v>
      </c>
    </row>
    <row r="320" spans="2:65" s="12" customFormat="1" ht="13.5">
      <c r="B320" s="215"/>
      <c r="C320" s="216"/>
      <c r="D320" s="206" t="s">
        <v>160</v>
      </c>
      <c r="E320" s="216"/>
      <c r="F320" s="218" t="s">
        <v>657</v>
      </c>
      <c r="G320" s="216"/>
      <c r="H320" s="219">
        <v>32.56</v>
      </c>
      <c r="I320" s="220"/>
      <c r="J320" s="216"/>
      <c r="K320" s="216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160</v>
      </c>
      <c r="AU320" s="225" t="s">
        <v>81</v>
      </c>
      <c r="AV320" s="12" t="s">
        <v>81</v>
      </c>
      <c r="AW320" s="12" t="s">
        <v>6</v>
      </c>
      <c r="AX320" s="12" t="s">
        <v>79</v>
      </c>
      <c r="AY320" s="225" t="s">
        <v>120</v>
      </c>
    </row>
    <row r="321" spans="2:65" s="1" customFormat="1" ht="16.5" customHeight="1">
      <c r="B321" s="40"/>
      <c r="C321" s="237" t="s">
        <v>658</v>
      </c>
      <c r="D321" s="237" t="s">
        <v>203</v>
      </c>
      <c r="E321" s="238" t="s">
        <v>659</v>
      </c>
      <c r="F321" s="239" t="s">
        <v>660</v>
      </c>
      <c r="G321" s="240" t="s">
        <v>158</v>
      </c>
      <c r="H321" s="241">
        <v>10</v>
      </c>
      <c r="I321" s="242"/>
      <c r="J321" s="243">
        <f t="shared" ref="J321:J329" si="0">ROUND(I321*H321,2)</f>
        <v>0</v>
      </c>
      <c r="K321" s="239" t="s">
        <v>299</v>
      </c>
      <c r="L321" s="60"/>
      <c r="M321" s="244" t="s">
        <v>21</v>
      </c>
      <c r="N321" s="245" t="s">
        <v>42</v>
      </c>
      <c r="O321" s="41"/>
      <c r="P321" s="201">
        <f t="shared" ref="P321:P329" si="1">O321*H321</f>
        <v>0</v>
      </c>
      <c r="Q321" s="201">
        <v>0.34089999999999998</v>
      </c>
      <c r="R321" s="201">
        <f t="shared" ref="R321:R329" si="2">Q321*H321</f>
        <v>3.4089999999999998</v>
      </c>
      <c r="S321" s="201">
        <v>0</v>
      </c>
      <c r="T321" s="202">
        <f t="shared" ref="T321:T329" si="3">S321*H321</f>
        <v>0</v>
      </c>
      <c r="AR321" s="23" t="s">
        <v>126</v>
      </c>
      <c r="AT321" s="23" t="s">
        <v>203</v>
      </c>
      <c r="AU321" s="23" t="s">
        <v>81</v>
      </c>
      <c r="AY321" s="23" t="s">
        <v>120</v>
      </c>
      <c r="BE321" s="203">
        <f t="shared" ref="BE321:BE329" si="4">IF(N321="základní",J321,0)</f>
        <v>0</v>
      </c>
      <c r="BF321" s="203">
        <f t="shared" ref="BF321:BF329" si="5">IF(N321="snížená",J321,0)</f>
        <v>0</v>
      </c>
      <c r="BG321" s="203">
        <f t="shared" ref="BG321:BG329" si="6">IF(N321="zákl. přenesená",J321,0)</f>
        <v>0</v>
      </c>
      <c r="BH321" s="203">
        <f t="shared" ref="BH321:BH329" si="7">IF(N321="sníž. přenesená",J321,0)</f>
        <v>0</v>
      </c>
      <c r="BI321" s="203">
        <f t="shared" ref="BI321:BI329" si="8">IF(N321="nulová",J321,0)</f>
        <v>0</v>
      </c>
      <c r="BJ321" s="23" t="s">
        <v>79</v>
      </c>
      <c r="BK321" s="203">
        <f t="shared" ref="BK321:BK329" si="9">ROUND(I321*H321,2)</f>
        <v>0</v>
      </c>
      <c r="BL321" s="23" t="s">
        <v>126</v>
      </c>
      <c r="BM321" s="23" t="s">
        <v>661</v>
      </c>
    </row>
    <row r="322" spans="2:65" s="1" customFormat="1" ht="16.5" customHeight="1">
      <c r="B322" s="40"/>
      <c r="C322" s="191" t="s">
        <v>662</v>
      </c>
      <c r="D322" s="191" t="s">
        <v>122</v>
      </c>
      <c r="E322" s="192" t="s">
        <v>663</v>
      </c>
      <c r="F322" s="193" t="s">
        <v>664</v>
      </c>
      <c r="G322" s="194" t="s">
        <v>158</v>
      </c>
      <c r="H322" s="195">
        <v>10</v>
      </c>
      <c r="I322" s="196"/>
      <c r="J322" s="197">
        <f t="shared" si="0"/>
        <v>0</v>
      </c>
      <c r="K322" s="193" t="s">
        <v>299</v>
      </c>
      <c r="L322" s="198"/>
      <c r="M322" s="199" t="s">
        <v>21</v>
      </c>
      <c r="N322" s="200" t="s">
        <v>42</v>
      </c>
      <c r="O322" s="41"/>
      <c r="P322" s="201">
        <f t="shared" si="1"/>
        <v>0</v>
      </c>
      <c r="Q322" s="201">
        <v>0.17499999999999999</v>
      </c>
      <c r="R322" s="201">
        <f t="shared" si="2"/>
        <v>1.75</v>
      </c>
      <c r="S322" s="201">
        <v>0</v>
      </c>
      <c r="T322" s="202">
        <f t="shared" si="3"/>
        <v>0</v>
      </c>
      <c r="AR322" s="23" t="s">
        <v>125</v>
      </c>
      <c r="AT322" s="23" t="s">
        <v>122</v>
      </c>
      <c r="AU322" s="23" t="s">
        <v>81</v>
      </c>
      <c r="AY322" s="23" t="s">
        <v>120</v>
      </c>
      <c r="BE322" s="203">
        <f t="shared" si="4"/>
        <v>0</v>
      </c>
      <c r="BF322" s="203">
        <f t="shared" si="5"/>
        <v>0</v>
      </c>
      <c r="BG322" s="203">
        <f t="shared" si="6"/>
        <v>0</v>
      </c>
      <c r="BH322" s="203">
        <f t="shared" si="7"/>
        <v>0</v>
      </c>
      <c r="BI322" s="203">
        <f t="shared" si="8"/>
        <v>0</v>
      </c>
      <c r="BJ322" s="23" t="s">
        <v>79</v>
      </c>
      <c r="BK322" s="203">
        <f t="shared" si="9"/>
        <v>0</v>
      </c>
      <c r="BL322" s="23" t="s">
        <v>126</v>
      </c>
      <c r="BM322" s="23" t="s">
        <v>665</v>
      </c>
    </row>
    <row r="323" spans="2:65" s="1" customFormat="1" ht="16.5" customHeight="1">
      <c r="B323" s="40"/>
      <c r="C323" s="191" t="s">
        <v>666</v>
      </c>
      <c r="D323" s="191" t="s">
        <v>122</v>
      </c>
      <c r="E323" s="192" t="s">
        <v>667</v>
      </c>
      <c r="F323" s="193" t="s">
        <v>668</v>
      </c>
      <c r="G323" s="194" t="s">
        <v>158</v>
      </c>
      <c r="H323" s="195">
        <v>10</v>
      </c>
      <c r="I323" s="196"/>
      <c r="J323" s="197">
        <f t="shared" si="0"/>
        <v>0</v>
      </c>
      <c r="K323" s="193" t="s">
        <v>299</v>
      </c>
      <c r="L323" s="198"/>
      <c r="M323" s="199" t="s">
        <v>21</v>
      </c>
      <c r="N323" s="200" t="s">
        <v>42</v>
      </c>
      <c r="O323" s="41"/>
      <c r="P323" s="201">
        <f t="shared" si="1"/>
        <v>0</v>
      </c>
      <c r="Q323" s="201">
        <v>0.08</v>
      </c>
      <c r="R323" s="201">
        <f t="shared" si="2"/>
        <v>0.8</v>
      </c>
      <c r="S323" s="201">
        <v>0</v>
      </c>
      <c r="T323" s="202">
        <f t="shared" si="3"/>
        <v>0</v>
      </c>
      <c r="AR323" s="23" t="s">
        <v>125</v>
      </c>
      <c r="AT323" s="23" t="s">
        <v>122</v>
      </c>
      <c r="AU323" s="23" t="s">
        <v>81</v>
      </c>
      <c r="AY323" s="23" t="s">
        <v>120</v>
      </c>
      <c r="BE323" s="203">
        <f t="shared" si="4"/>
        <v>0</v>
      </c>
      <c r="BF323" s="203">
        <f t="shared" si="5"/>
        <v>0</v>
      </c>
      <c r="BG323" s="203">
        <f t="shared" si="6"/>
        <v>0</v>
      </c>
      <c r="BH323" s="203">
        <f t="shared" si="7"/>
        <v>0</v>
      </c>
      <c r="BI323" s="203">
        <f t="shared" si="8"/>
        <v>0</v>
      </c>
      <c r="BJ323" s="23" t="s">
        <v>79</v>
      </c>
      <c r="BK323" s="203">
        <f t="shared" si="9"/>
        <v>0</v>
      </c>
      <c r="BL323" s="23" t="s">
        <v>126</v>
      </c>
      <c r="BM323" s="23" t="s">
        <v>669</v>
      </c>
    </row>
    <row r="324" spans="2:65" s="1" customFormat="1" ht="16.5" customHeight="1">
      <c r="B324" s="40"/>
      <c r="C324" s="191" t="s">
        <v>670</v>
      </c>
      <c r="D324" s="191" t="s">
        <v>122</v>
      </c>
      <c r="E324" s="192" t="s">
        <v>671</v>
      </c>
      <c r="F324" s="193" t="s">
        <v>672</v>
      </c>
      <c r="G324" s="194" t="s">
        <v>158</v>
      </c>
      <c r="H324" s="195">
        <v>10</v>
      </c>
      <c r="I324" s="196"/>
      <c r="J324" s="197">
        <f t="shared" si="0"/>
        <v>0</v>
      </c>
      <c r="K324" s="193" t="s">
        <v>299</v>
      </c>
      <c r="L324" s="198"/>
      <c r="M324" s="199" t="s">
        <v>21</v>
      </c>
      <c r="N324" s="200" t="s">
        <v>42</v>
      </c>
      <c r="O324" s="41"/>
      <c r="P324" s="201">
        <f t="shared" si="1"/>
        <v>0</v>
      </c>
      <c r="Q324" s="201">
        <v>0.17</v>
      </c>
      <c r="R324" s="201">
        <f t="shared" si="2"/>
        <v>1.7000000000000002</v>
      </c>
      <c r="S324" s="201">
        <v>0</v>
      </c>
      <c r="T324" s="202">
        <f t="shared" si="3"/>
        <v>0</v>
      </c>
      <c r="AR324" s="23" t="s">
        <v>125</v>
      </c>
      <c r="AT324" s="23" t="s">
        <v>122</v>
      </c>
      <c r="AU324" s="23" t="s">
        <v>81</v>
      </c>
      <c r="AY324" s="23" t="s">
        <v>120</v>
      </c>
      <c r="BE324" s="203">
        <f t="shared" si="4"/>
        <v>0</v>
      </c>
      <c r="BF324" s="203">
        <f t="shared" si="5"/>
        <v>0</v>
      </c>
      <c r="BG324" s="203">
        <f t="shared" si="6"/>
        <v>0</v>
      </c>
      <c r="BH324" s="203">
        <f t="shared" si="7"/>
        <v>0</v>
      </c>
      <c r="BI324" s="203">
        <f t="shared" si="8"/>
        <v>0</v>
      </c>
      <c r="BJ324" s="23" t="s">
        <v>79</v>
      </c>
      <c r="BK324" s="203">
        <f t="shared" si="9"/>
        <v>0</v>
      </c>
      <c r="BL324" s="23" t="s">
        <v>126</v>
      </c>
      <c r="BM324" s="23" t="s">
        <v>673</v>
      </c>
    </row>
    <row r="325" spans="2:65" s="1" customFormat="1" ht="16.5" customHeight="1">
      <c r="B325" s="40"/>
      <c r="C325" s="191" t="s">
        <v>674</v>
      </c>
      <c r="D325" s="191" t="s">
        <v>122</v>
      </c>
      <c r="E325" s="192" t="s">
        <v>675</v>
      </c>
      <c r="F325" s="193" t="s">
        <v>676</v>
      </c>
      <c r="G325" s="194" t="s">
        <v>158</v>
      </c>
      <c r="H325" s="195">
        <v>10</v>
      </c>
      <c r="I325" s="196"/>
      <c r="J325" s="197">
        <f t="shared" si="0"/>
        <v>0</v>
      </c>
      <c r="K325" s="193" t="s">
        <v>299</v>
      </c>
      <c r="L325" s="198"/>
      <c r="M325" s="199" t="s">
        <v>21</v>
      </c>
      <c r="N325" s="200" t="s">
        <v>42</v>
      </c>
      <c r="O325" s="41"/>
      <c r="P325" s="201">
        <f t="shared" si="1"/>
        <v>0</v>
      </c>
      <c r="Q325" s="201">
        <v>5.0599999999999999E-2</v>
      </c>
      <c r="R325" s="201">
        <f t="shared" si="2"/>
        <v>0.50600000000000001</v>
      </c>
      <c r="S325" s="201">
        <v>0</v>
      </c>
      <c r="T325" s="202">
        <f t="shared" si="3"/>
        <v>0</v>
      </c>
      <c r="AR325" s="23" t="s">
        <v>125</v>
      </c>
      <c r="AT325" s="23" t="s">
        <v>122</v>
      </c>
      <c r="AU325" s="23" t="s">
        <v>81</v>
      </c>
      <c r="AY325" s="23" t="s">
        <v>120</v>
      </c>
      <c r="BE325" s="203">
        <f t="shared" si="4"/>
        <v>0</v>
      </c>
      <c r="BF325" s="203">
        <f t="shared" si="5"/>
        <v>0</v>
      </c>
      <c r="BG325" s="203">
        <f t="shared" si="6"/>
        <v>0</v>
      </c>
      <c r="BH325" s="203">
        <f t="shared" si="7"/>
        <v>0</v>
      </c>
      <c r="BI325" s="203">
        <f t="shared" si="8"/>
        <v>0</v>
      </c>
      <c r="BJ325" s="23" t="s">
        <v>79</v>
      </c>
      <c r="BK325" s="203">
        <f t="shared" si="9"/>
        <v>0</v>
      </c>
      <c r="BL325" s="23" t="s">
        <v>126</v>
      </c>
      <c r="BM325" s="23" t="s">
        <v>677</v>
      </c>
    </row>
    <row r="326" spans="2:65" s="1" customFormat="1" ht="16.5" customHeight="1">
      <c r="B326" s="40"/>
      <c r="C326" s="191" t="s">
        <v>678</v>
      </c>
      <c r="D326" s="191" t="s">
        <v>122</v>
      </c>
      <c r="E326" s="192" t="s">
        <v>679</v>
      </c>
      <c r="F326" s="193" t="s">
        <v>680</v>
      </c>
      <c r="G326" s="194" t="s">
        <v>158</v>
      </c>
      <c r="H326" s="195">
        <v>10</v>
      </c>
      <c r="I326" s="196"/>
      <c r="J326" s="197">
        <f t="shared" si="0"/>
        <v>0</v>
      </c>
      <c r="K326" s="193" t="s">
        <v>299</v>
      </c>
      <c r="L326" s="198"/>
      <c r="M326" s="199" t="s">
        <v>21</v>
      </c>
      <c r="N326" s="200" t="s">
        <v>42</v>
      </c>
      <c r="O326" s="41"/>
      <c r="P326" s="201">
        <f t="shared" si="1"/>
        <v>0</v>
      </c>
      <c r="Q326" s="201">
        <v>8.6999999999999994E-2</v>
      </c>
      <c r="R326" s="201">
        <f t="shared" si="2"/>
        <v>0.86999999999999988</v>
      </c>
      <c r="S326" s="201">
        <v>0</v>
      </c>
      <c r="T326" s="202">
        <f t="shared" si="3"/>
        <v>0</v>
      </c>
      <c r="AR326" s="23" t="s">
        <v>125</v>
      </c>
      <c r="AT326" s="23" t="s">
        <v>122</v>
      </c>
      <c r="AU326" s="23" t="s">
        <v>81</v>
      </c>
      <c r="AY326" s="23" t="s">
        <v>120</v>
      </c>
      <c r="BE326" s="203">
        <f t="shared" si="4"/>
        <v>0</v>
      </c>
      <c r="BF326" s="203">
        <f t="shared" si="5"/>
        <v>0</v>
      </c>
      <c r="BG326" s="203">
        <f t="shared" si="6"/>
        <v>0</v>
      </c>
      <c r="BH326" s="203">
        <f t="shared" si="7"/>
        <v>0</v>
      </c>
      <c r="BI326" s="203">
        <f t="shared" si="8"/>
        <v>0</v>
      </c>
      <c r="BJ326" s="23" t="s">
        <v>79</v>
      </c>
      <c r="BK326" s="203">
        <f t="shared" si="9"/>
        <v>0</v>
      </c>
      <c r="BL326" s="23" t="s">
        <v>126</v>
      </c>
      <c r="BM326" s="23" t="s">
        <v>681</v>
      </c>
    </row>
    <row r="327" spans="2:65" s="1" customFormat="1" ht="16.5" customHeight="1">
      <c r="B327" s="40"/>
      <c r="C327" s="191" t="s">
        <v>682</v>
      </c>
      <c r="D327" s="191" t="s">
        <v>122</v>
      </c>
      <c r="E327" s="192" t="s">
        <v>683</v>
      </c>
      <c r="F327" s="193" t="s">
        <v>684</v>
      </c>
      <c r="G327" s="194" t="s">
        <v>158</v>
      </c>
      <c r="H327" s="195">
        <v>10</v>
      </c>
      <c r="I327" s="196"/>
      <c r="J327" s="197">
        <f t="shared" si="0"/>
        <v>0</v>
      </c>
      <c r="K327" s="193" t="s">
        <v>299</v>
      </c>
      <c r="L327" s="198"/>
      <c r="M327" s="199" t="s">
        <v>21</v>
      </c>
      <c r="N327" s="200" t="s">
        <v>42</v>
      </c>
      <c r="O327" s="41"/>
      <c r="P327" s="201">
        <f t="shared" si="1"/>
        <v>0</v>
      </c>
      <c r="Q327" s="201">
        <v>2.7E-2</v>
      </c>
      <c r="R327" s="201">
        <f t="shared" si="2"/>
        <v>0.27</v>
      </c>
      <c r="S327" s="201">
        <v>0</v>
      </c>
      <c r="T327" s="202">
        <f t="shared" si="3"/>
        <v>0</v>
      </c>
      <c r="AR327" s="23" t="s">
        <v>125</v>
      </c>
      <c r="AT327" s="23" t="s">
        <v>122</v>
      </c>
      <c r="AU327" s="23" t="s">
        <v>81</v>
      </c>
      <c r="AY327" s="23" t="s">
        <v>120</v>
      </c>
      <c r="BE327" s="203">
        <f t="shared" si="4"/>
        <v>0</v>
      </c>
      <c r="BF327" s="203">
        <f t="shared" si="5"/>
        <v>0</v>
      </c>
      <c r="BG327" s="203">
        <f t="shared" si="6"/>
        <v>0</v>
      </c>
      <c r="BH327" s="203">
        <f t="shared" si="7"/>
        <v>0</v>
      </c>
      <c r="BI327" s="203">
        <f t="shared" si="8"/>
        <v>0</v>
      </c>
      <c r="BJ327" s="23" t="s">
        <v>79</v>
      </c>
      <c r="BK327" s="203">
        <f t="shared" si="9"/>
        <v>0</v>
      </c>
      <c r="BL327" s="23" t="s">
        <v>126</v>
      </c>
      <c r="BM327" s="23" t="s">
        <v>685</v>
      </c>
    </row>
    <row r="328" spans="2:65" s="1" customFormat="1" ht="25.5" customHeight="1">
      <c r="B328" s="40"/>
      <c r="C328" s="237" t="s">
        <v>686</v>
      </c>
      <c r="D328" s="237" t="s">
        <v>203</v>
      </c>
      <c r="E328" s="238" t="s">
        <v>687</v>
      </c>
      <c r="F328" s="239" t="s">
        <v>688</v>
      </c>
      <c r="G328" s="240" t="s">
        <v>158</v>
      </c>
      <c r="H328" s="241">
        <v>10</v>
      </c>
      <c r="I328" s="242"/>
      <c r="J328" s="243">
        <f t="shared" si="0"/>
        <v>0</v>
      </c>
      <c r="K328" s="239" t="s">
        <v>299</v>
      </c>
      <c r="L328" s="60"/>
      <c r="M328" s="244" t="s">
        <v>21</v>
      </c>
      <c r="N328" s="245" t="s">
        <v>42</v>
      </c>
      <c r="O328" s="41"/>
      <c r="P328" s="201">
        <f t="shared" si="1"/>
        <v>0</v>
      </c>
      <c r="Q328" s="201">
        <v>0.21734000000000001</v>
      </c>
      <c r="R328" s="201">
        <f t="shared" si="2"/>
        <v>2.1734</v>
      </c>
      <c r="S328" s="201">
        <v>0</v>
      </c>
      <c r="T328" s="202">
        <f t="shared" si="3"/>
        <v>0</v>
      </c>
      <c r="AR328" s="23" t="s">
        <v>126</v>
      </c>
      <c r="AT328" s="23" t="s">
        <v>203</v>
      </c>
      <c r="AU328" s="23" t="s">
        <v>81</v>
      </c>
      <c r="AY328" s="23" t="s">
        <v>120</v>
      </c>
      <c r="BE328" s="203">
        <f t="shared" si="4"/>
        <v>0</v>
      </c>
      <c r="BF328" s="203">
        <f t="shared" si="5"/>
        <v>0</v>
      </c>
      <c r="BG328" s="203">
        <f t="shared" si="6"/>
        <v>0</v>
      </c>
      <c r="BH328" s="203">
        <f t="shared" si="7"/>
        <v>0</v>
      </c>
      <c r="BI328" s="203">
        <f t="shared" si="8"/>
        <v>0</v>
      </c>
      <c r="BJ328" s="23" t="s">
        <v>79</v>
      </c>
      <c r="BK328" s="203">
        <f t="shared" si="9"/>
        <v>0</v>
      </c>
      <c r="BL328" s="23" t="s">
        <v>126</v>
      </c>
      <c r="BM328" s="23" t="s">
        <v>689</v>
      </c>
    </row>
    <row r="329" spans="2:65" s="1" customFormat="1" ht="16.5" customHeight="1">
      <c r="B329" s="40"/>
      <c r="C329" s="237" t="s">
        <v>690</v>
      </c>
      <c r="D329" s="237" t="s">
        <v>203</v>
      </c>
      <c r="E329" s="238" t="s">
        <v>691</v>
      </c>
      <c r="F329" s="239" t="s">
        <v>692</v>
      </c>
      <c r="G329" s="240" t="s">
        <v>158</v>
      </c>
      <c r="H329" s="241">
        <v>14</v>
      </c>
      <c r="I329" s="242"/>
      <c r="J329" s="243">
        <f t="shared" si="0"/>
        <v>0</v>
      </c>
      <c r="K329" s="239" t="s">
        <v>207</v>
      </c>
      <c r="L329" s="60"/>
      <c r="M329" s="244" t="s">
        <v>21</v>
      </c>
      <c r="N329" s="245" t="s">
        <v>42</v>
      </c>
      <c r="O329" s="41"/>
      <c r="P329" s="201">
        <f t="shared" si="1"/>
        <v>0</v>
      </c>
      <c r="Q329" s="201">
        <v>0.42080000000000001</v>
      </c>
      <c r="R329" s="201">
        <f t="shared" si="2"/>
        <v>5.8912000000000004</v>
      </c>
      <c r="S329" s="201">
        <v>0</v>
      </c>
      <c r="T329" s="202">
        <f t="shared" si="3"/>
        <v>0</v>
      </c>
      <c r="AR329" s="23" t="s">
        <v>126</v>
      </c>
      <c r="AT329" s="23" t="s">
        <v>203</v>
      </c>
      <c r="AU329" s="23" t="s">
        <v>81</v>
      </c>
      <c r="AY329" s="23" t="s">
        <v>120</v>
      </c>
      <c r="BE329" s="203">
        <f t="shared" si="4"/>
        <v>0</v>
      </c>
      <c r="BF329" s="203">
        <f t="shared" si="5"/>
        <v>0</v>
      </c>
      <c r="BG329" s="203">
        <f t="shared" si="6"/>
        <v>0</v>
      </c>
      <c r="BH329" s="203">
        <f t="shared" si="7"/>
        <v>0</v>
      </c>
      <c r="BI329" s="203">
        <f t="shared" si="8"/>
        <v>0</v>
      </c>
      <c r="BJ329" s="23" t="s">
        <v>79</v>
      </c>
      <c r="BK329" s="203">
        <f t="shared" si="9"/>
        <v>0</v>
      </c>
      <c r="BL329" s="23" t="s">
        <v>126</v>
      </c>
      <c r="BM329" s="23" t="s">
        <v>693</v>
      </c>
    </row>
    <row r="330" spans="2:65" s="11" customFormat="1" ht="13.5">
      <c r="B330" s="204"/>
      <c r="C330" s="205"/>
      <c r="D330" s="206" t="s">
        <v>160</v>
      </c>
      <c r="E330" s="207" t="s">
        <v>21</v>
      </c>
      <c r="F330" s="208" t="s">
        <v>315</v>
      </c>
      <c r="G330" s="205"/>
      <c r="H330" s="207" t="s">
        <v>21</v>
      </c>
      <c r="I330" s="209"/>
      <c r="J330" s="205"/>
      <c r="K330" s="205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160</v>
      </c>
      <c r="AU330" s="214" t="s">
        <v>81</v>
      </c>
      <c r="AV330" s="11" t="s">
        <v>79</v>
      </c>
      <c r="AW330" s="11" t="s">
        <v>35</v>
      </c>
      <c r="AX330" s="11" t="s">
        <v>71</v>
      </c>
      <c r="AY330" s="214" t="s">
        <v>120</v>
      </c>
    </row>
    <row r="331" spans="2:65" s="12" customFormat="1" ht="13.5">
      <c r="B331" s="215"/>
      <c r="C331" s="216"/>
      <c r="D331" s="206" t="s">
        <v>160</v>
      </c>
      <c r="E331" s="217" t="s">
        <v>21</v>
      </c>
      <c r="F331" s="218" t="s">
        <v>176</v>
      </c>
      <c r="G331" s="216"/>
      <c r="H331" s="219">
        <v>14</v>
      </c>
      <c r="I331" s="220"/>
      <c r="J331" s="216"/>
      <c r="K331" s="216"/>
      <c r="L331" s="221"/>
      <c r="M331" s="222"/>
      <c r="N331" s="223"/>
      <c r="O331" s="223"/>
      <c r="P331" s="223"/>
      <c r="Q331" s="223"/>
      <c r="R331" s="223"/>
      <c r="S331" s="223"/>
      <c r="T331" s="224"/>
      <c r="AT331" s="225" t="s">
        <v>160</v>
      </c>
      <c r="AU331" s="225" t="s">
        <v>81</v>
      </c>
      <c r="AV331" s="12" t="s">
        <v>81</v>
      </c>
      <c r="AW331" s="12" t="s">
        <v>35</v>
      </c>
      <c r="AX331" s="12" t="s">
        <v>79</v>
      </c>
      <c r="AY331" s="225" t="s">
        <v>120</v>
      </c>
    </row>
    <row r="332" spans="2:65" s="1" customFormat="1" ht="16.5" customHeight="1">
      <c r="B332" s="40"/>
      <c r="C332" s="237" t="s">
        <v>694</v>
      </c>
      <c r="D332" s="237" t="s">
        <v>203</v>
      </c>
      <c r="E332" s="238" t="s">
        <v>695</v>
      </c>
      <c r="F332" s="239" t="s">
        <v>696</v>
      </c>
      <c r="G332" s="240" t="s">
        <v>124</v>
      </c>
      <c r="H332" s="241">
        <v>5</v>
      </c>
      <c r="I332" s="242"/>
      <c r="J332" s="243">
        <f>ROUND(I332*H332,2)</f>
        <v>0</v>
      </c>
      <c r="K332" s="239" t="s">
        <v>21</v>
      </c>
      <c r="L332" s="60"/>
      <c r="M332" s="244" t="s">
        <v>21</v>
      </c>
      <c r="N332" s="245" t="s">
        <v>42</v>
      </c>
      <c r="O332" s="41"/>
      <c r="P332" s="201">
        <f>O332*H332</f>
        <v>0</v>
      </c>
      <c r="Q332" s="201">
        <v>0</v>
      </c>
      <c r="R332" s="201">
        <f>Q332*H332</f>
        <v>0</v>
      </c>
      <c r="S332" s="201">
        <v>0</v>
      </c>
      <c r="T332" s="202">
        <f>S332*H332</f>
        <v>0</v>
      </c>
      <c r="AR332" s="23" t="s">
        <v>126</v>
      </c>
      <c r="AT332" s="23" t="s">
        <v>203</v>
      </c>
      <c r="AU332" s="23" t="s">
        <v>81</v>
      </c>
      <c r="AY332" s="23" t="s">
        <v>120</v>
      </c>
      <c r="BE332" s="203">
        <f>IF(N332="základní",J332,0)</f>
        <v>0</v>
      </c>
      <c r="BF332" s="203">
        <f>IF(N332="snížená",J332,0)</f>
        <v>0</v>
      </c>
      <c r="BG332" s="203">
        <f>IF(N332="zákl. přenesená",J332,0)</f>
        <v>0</v>
      </c>
      <c r="BH332" s="203">
        <f>IF(N332="sníž. přenesená",J332,0)</f>
        <v>0</v>
      </c>
      <c r="BI332" s="203">
        <f>IF(N332="nulová",J332,0)</f>
        <v>0</v>
      </c>
      <c r="BJ332" s="23" t="s">
        <v>79</v>
      </c>
      <c r="BK332" s="203">
        <f>ROUND(I332*H332,2)</f>
        <v>0</v>
      </c>
      <c r="BL332" s="23" t="s">
        <v>126</v>
      </c>
      <c r="BM332" s="23" t="s">
        <v>697</v>
      </c>
    </row>
    <row r="333" spans="2:65" s="11" customFormat="1" ht="13.5">
      <c r="B333" s="204"/>
      <c r="C333" s="205"/>
      <c r="D333" s="206" t="s">
        <v>160</v>
      </c>
      <c r="E333" s="207" t="s">
        <v>21</v>
      </c>
      <c r="F333" s="208" t="s">
        <v>698</v>
      </c>
      <c r="G333" s="205"/>
      <c r="H333" s="207" t="s">
        <v>21</v>
      </c>
      <c r="I333" s="209"/>
      <c r="J333" s="205"/>
      <c r="K333" s="205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160</v>
      </c>
      <c r="AU333" s="214" t="s">
        <v>81</v>
      </c>
      <c r="AV333" s="11" t="s">
        <v>79</v>
      </c>
      <c r="AW333" s="11" t="s">
        <v>35</v>
      </c>
      <c r="AX333" s="11" t="s">
        <v>71</v>
      </c>
      <c r="AY333" s="214" t="s">
        <v>120</v>
      </c>
    </row>
    <row r="334" spans="2:65" s="12" customFormat="1" ht="13.5">
      <c r="B334" s="215"/>
      <c r="C334" s="216"/>
      <c r="D334" s="206" t="s">
        <v>160</v>
      </c>
      <c r="E334" s="217" t="s">
        <v>21</v>
      </c>
      <c r="F334" s="218" t="s">
        <v>119</v>
      </c>
      <c r="G334" s="216"/>
      <c r="H334" s="219">
        <v>5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160</v>
      </c>
      <c r="AU334" s="225" t="s">
        <v>81</v>
      </c>
      <c r="AV334" s="12" t="s">
        <v>81</v>
      </c>
      <c r="AW334" s="12" t="s">
        <v>35</v>
      </c>
      <c r="AX334" s="12" t="s">
        <v>79</v>
      </c>
      <c r="AY334" s="225" t="s">
        <v>120</v>
      </c>
    </row>
    <row r="335" spans="2:65" s="1" customFormat="1" ht="25.5" customHeight="1">
      <c r="B335" s="40"/>
      <c r="C335" s="191" t="s">
        <v>699</v>
      </c>
      <c r="D335" s="191" t="s">
        <v>122</v>
      </c>
      <c r="E335" s="192" t="s">
        <v>700</v>
      </c>
      <c r="F335" s="193" t="s">
        <v>701</v>
      </c>
      <c r="G335" s="194" t="s">
        <v>124</v>
      </c>
      <c r="H335" s="195">
        <v>10</v>
      </c>
      <c r="I335" s="196"/>
      <c r="J335" s="197">
        <f>ROUND(I335*H335,2)</f>
        <v>0</v>
      </c>
      <c r="K335" s="193" t="s">
        <v>21</v>
      </c>
      <c r="L335" s="198"/>
      <c r="M335" s="199" t="s">
        <v>21</v>
      </c>
      <c r="N335" s="200" t="s">
        <v>42</v>
      </c>
      <c r="O335" s="41"/>
      <c r="P335" s="201">
        <f>O335*H335</f>
        <v>0</v>
      </c>
      <c r="Q335" s="201">
        <v>0</v>
      </c>
      <c r="R335" s="201">
        <f>Q335*H335</f>
        <v>0</v>
      </c>
      <c r="S335" s="201">
        <v>0</v>
      </c>
      <c r="T335" s="202">
        <f>S335*H335</f>
        <v>0</v>
      </c>
      <c r="AR335" s="23" t="s">
        <v>125</v>
      </c>
      <c r="AT335" s="23" t="s">
        <v>122</v>
      </c>
      <c r="AU335" s="23" t="s">
        <v>81</v>
      </c>
      <c r="AY335" s="23" t="s">
        <v>120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23" t="s">
        <v>79</v>
      </c>
      <c r="BK335" s="203">
        <f>ROUND(I335*H335,2)</f>
        <v>0</v>
      </c>
      <c r="BL335" s="23" t="s">
        <v>126</v>
      </c>
      <c r="BM335" s="23" t="s">
        <v>702</v>
      </c>
    </row>
    <row r="336" spans="2:65" s="11" customFormat="1" ht="13.5">
      <c r="B336" s="204"/>
      <c r="C336" s="205"/>
      <c r="D336" s="206" t="s">
        <v>160</v>
      </c>
      <c r="E336" s="207" t="s">
        <v>21</v>
      </c>
      <c r="F336" s="208" t="s">
        <v>358</v>
      </c>
      <c r="G336" s="205"/>
      <c r="H336" s="207" t="s">
        <v>21</v>
      </c>
      <c r="I336" s="209"/>
      <c r="J336" s="205"/>
      <c r="K336" s="205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160</v>
      </c>
      <c r="AU336" s="214" t="s">
        <v>81</v>
      </c>
      <c r="AV336" s="11" t="s">
        <v>79</v>
      </c>
      <c r="AW336" s="11" t="s">
        <v>35</v>
      </c>
      <c r="AX336" s="11" t="s">
        <v>71</v>
      </c>
      <c r="AY336" s="214" t="s">
        <v>120</v>
      </c>
    </row>
    <row r="337" spans="2:65" s="12" customFormat="1" ht="13.5">
      <c r="B337" s="215"/>
      <c r="C337" s="216"/>
      <c r="D337" s="206" t="s">
        <v>160</v>
      </c>
      <c r="E337" s="217" t="s">
        <v>21</v>
      </c>
      <c r="F337" s="218" t="s">
        <v>155</v>
      </c>
      <c r="G337" s="216"/>
      <c r="H337" s="219">
        <v>10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160</v>
      </c>
      <c r="AU337" s="225" t="s">
        <v>81</v>
      </c>
      <c r="AV337" s="12" t="s">
        <v>81</v>
      </c>
      <c r="AW337" s="12" t="s">
        <v>35</v>
      </c>
      <c r="AX337" s="12" t="s">
        <v>79</v>
      </c>
      <c r="AY337" s="225" t="s">
        <v>120</v>
      </c>
    </row>
    <row r="338" spans="2:65" s="10" customFormat="1" ht="29.85" customHeight="1">
      <c r="B338" s="175"/>
      <c r="C338" s="176"/>
      <c r="D338" s="177" t="s">
        <v>70</v>
      </c>
      <c r="E338" s="189" t="s">
        <v>151</v>
      </c>
      <c r="F338" s="189" t="s">
        <v>703</v>
      </c>
      <c r="G338" s="176"/>
      <c r="H338" s="176"/>
      <c r="I338" s="179"/>
      <c r="J338" s="190">
        <f>BK338</f>
        <v>0</v>
      </c>
      <c r="K338" s="176"/>
      <c r="L338" s="181"/>
      <c r="M338" s="182"/>
      <c r="N338" s="183"/>
      <c r="O338" s="183"/>
      <c r="P338" s="184">
        <f>SUM(P339:P419)</f>
        <v>0</v>
      </c>
      <c r="Q338" s="183"/>
      <c r="R338" s="184">
        <f>SUM(R339:R419)</f>
        <v>534.72275320000006</v>
      </c>
      <c r="S338" s="183"/>
      <c r="T338" s="185">
        <f>SUM(T339:T419)</f>
        <v>80.247</v>
      </c>
      <c r="AR338" s="186" t="s">
        <v>79</v>
      </c>
      <c r="AT338" s="187" t="s">
        <v>70</v>
      </c>
      <c r="AU338" s="187" t="s">
        <v>79</v>
      </c>
      <c r="AY338" s="186" t="s">
        <v>120</v>
      </c>
      <c r="BK338" s="188">
        <f>SUM(BK339:BK419)</f>
        <v>0</v>
      </c>
    </row>
    <row r="339" spans="2:65" s="1" customFormat="1" ht="25.5" customHeight="1">
      <c r="B339" s="40"/>
      <c r="C339" s="237" t="s">
        <v>704</v>
      </c>
      <c r="D339" s="237" t="s">
        <v>203</v>
      </c>
      <c r="E339" s="238" t="s">
        <v>705</v>
      </c>
      <c r="F339" s="239" t="s">
        <v>706</v>
      </c>
      <c r="G339" s="240" t="s">
        <v>158</v>
      </c>
      <c r="H339" s="241">
        <v>14</v>
      </c>
      <c r="I339" s="242"/>
      <c r="J339" s="243">
        <f>ROUND(I339*H339,2)</f>
        <v>0</v>
      </c>
      <c r="K339" s="239" t="s">
        <v>207</v>
      </c>
      <c r="L339" s="60"/>
      <c r="M339" s="244" t="s">
        <v>21</v>
      </c>
      <c r="N339" s="245" t="s">
        <v>42</v>
      </c>
      <c r="O339" s="41"/>
      <c r="P339" s="201">
        <f>O339*H339</f>
        <v>0</v>
      </c>
      <c r="Q339" s="201">
        <v>6.9999999999999999E-4</v>
      </c>
      <c r="R339" s="201">
        <f>Q339*H339</f>
        <v>9.7999999999999997E-3</v>
      </c>
      <c r="S339" s="201">
        <v>0</v>
      </c>
      <c r="T339" s="202">
        <f>S339*H339</f>
        <v>0</v>
      </c>
      <c r="AR339" s="23" t="s">
        <v>126</v>
      </c>
      <c r="AT339" s="23" t="s">
        <v>203</v>
      </c>
      <c r="AU339" s="23" t="s">
        <v>81</v>
      </c>
      <c r="AY339" s="23" t="s">
        <v>120</v>
      </c>
      <c r="BE339" s="203">
        <f>IF(N339="základní",J339,0)</f>
        <v>0</v>
      </c>
      <c r="BF339" s="203">
        <f>IF(N339="snížená",J339,0)</f>
        <v>0</v>
      </c>
      <c r="BG339" s="203">
        <f>IF(N339="zákl. přenesená",J339,0)</f>
        <v>0</v>
      </c>
      <c r="BH339" s="203">
        <f>IF(N339="sníž. přenesená",J339,0)</f>
        <v>0</v>
      </c>
      <c r="BI339" s="203">
        <f>IF(N339="nulová",J339,0)</f>
        <v>0</v>
      </c>
      <c r="BJ339" s="23" t="s">
        <v>79</v>
      </c>
      <c r="BK339" s="203">
        <f>ROUND(I339*H339,2)</f>
        <v>0</v>
      </c>
      <c r="BL339" s="23" t="s">
        <v>126</v>
      </c>
      <c r="BM339" s="23" t="s">
        <v>707</v>
      </c>
    </row>
    <row r="340" spans="2:65" s="11" customFormat="1" ht="13.5">
      <c r="B340" s="204"/>
      <c r="C340" s="205"/>
      <c r="D340" s="206" t="s">
        <v>160</v>
      </c>
      <c r="E340" s="207" t="s">
        <v>21</v>
      </c>
      <c r="F340" s="208" t="s">
        <v>708</v>
      </c>
      <c r="G340" s="205"/>
      <c r="H340" s="207" t="s">
        <v>21</v>
      </c>
      <c r="I340" s="209"/>
      <c r="J340" s="205"/>
      <c r="K340" s="205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160</v>
      </c>
      <c r="AU340" s="214" t="s">
        <v>81</v>
      </c>
      <c r="AV340" s="11" t="s">
        <v>79</v>
      </c>
      <c r="AW340" s="11" t="s">
        <v>35</v>
      </c>
      <c r="AX340" s="11" t="s">
        <v>71</v>
      </c>
      <c r="AY340" s="214" t="s">
        <v>120</v>
      </c>
    </row>
    <row r="341" spans="2:65" s="12" customFormat="1" ht="13.5">
      <c r="B341" s="215"/>
      <c r="C341" s="216"/>
      <c r="D341" s="206" t="s">
        <v>160</v>
      </c>
      <c r="E341" s="217" t="s">
        <v>21</v>
      </c>
      <c r="F341" s="218" t="s">
        <v>176</v>
      </c>
      <c r="G341" s="216"/>
      <c r="H341" s="219">
        <v>14</v>
      </c>
      <c r="I341" s="220"/>
      <c r="J341" s="216"/>
      <c r="K341" s="216"/>
      <c r="L341" s="221"/>
      <c r="M341" s="222"/>
      <c r="N341" s="223"/>
      <c r="O341" s="223"/>
      <c r="P341" s="223"/>
      <c r="Q341" s="223"/>
      <c r="R341" s="223"/>
      <c r="S341" s="223"/>
      <c r="T341" s="224"/>
      <c r="AT341" s="225" t="s">
        <v>160</v>
      </c>
      <c r="AU341" s="225" t="s">
        <v>81</v>
      </c>
      <c r="AV341" s="12" t="s">
        <v>81</v>
      </c>
      <c r="AW341" s="12" t="s">
        <v>35</v>
      </c>
      <c r="AX341" s="12" t="s">
        <v>79</v>
      </c>
      <c r="AY341" s="225" t="s">
        <v>120</v>
      </c>
    </row>
    <row r="342" spans="2:65" s="1" customFormat="1" ht="16.5" customHeight="1">
      <c r="B342" s="40"/>
      <c r="C342" s="191" t="s">
        <v>709</v>
      </c>
      <c r="D342" s="191" t="s">
        <v>122</v>
      </c>
      <c r="E342" s="192" t="s">
        <v>710</v>
      </c>
      <c r="F342" s="193" t="s">
        <v>711</v>
      </c>
      <c r="G342" s="194" t="s">
        <v>158</v>
      </c>
      <c r="H342" s="195">
        <v>6</v>
      </c>
      <c r="I342" s="196"/>
      <c r="J342" s="197">
        <f t="shared" ref="J342:J347" si="10">ROUND(I342*H342,2)</f>
        <v>0</v>
      </c>
      <c r="K342" s="193" t="s">
        <v>299</v>
      </c>
      <c r="L342" s="198"/>
      <c r="M342" s="199" t="s">
        <v>21</v>
      </c>
      <c r="N342" s="200" t="s">
        <v>42</v>
      </c>
      <c r="O342" s="41"/>
      <c r="P342" s="201">
        <f t="shared" ref="P342:P347" si="11">O342*H342</f>
        <v>0</v>
      </c>
      <c r="Q342" s="201">
        <v>8.0000000000000004E-4</v>
      </c>
      <c r="R342" s="201">
        <f t="shared" ref="R342:R347" si="12">Q342*H342</f>
        <v>4.8000000000000004E-3</v>
      </c>
      <c r="S342" s="201">
        <v>0</v>
      </c>
      <c r="T342" s="202">
        <f t="shared" ref="T342:T347" si="13">S342*H342</f>
        <v>0</v>
      </c>
      <c r="AR342" s="23" t="s">
        <v>125</v>
      </c>
      <c r="AT342" s="23" t="s">
        <v>122</v>
      </c>
      <c r="AU342" s="23" t="s">
        <v>81</v>
      </c>
      <c r="AY342" s="23" t="s">
        <v>120</v>
      </c>
      <c r="BE342" s="203">
        <f t="shared" ref="BE342:BE347" si="14">IF(N342="základní",J342,0)</f>
        <v>0</v>
      </c>
      <c r="BF342" s="203">
        <f t="shared" ref="BF342:BF347" si="15">IF(N342="snížená",J342,0)</f>
        <v>0</v>
      </c>
      <c r="BG342" s="203">
        <f t="shared" ref="BG342:BG347" si="16">IF(N342="zákl. přenesená",J342,0)</f>
        <v>0</v>
      </c>
      <c r="BH342" s="203">
        <f t="shared" ref="BH342:BH347" si="17">IF(N342="sníž. přenesená",J342,0)</f>
        <v>0</v>
      </c>
      <c r="BI342" s="203">
        <f t="shared" ref="BI342:BI347" si="18">IF(N342="nulová",J342,0)</f>
        <v>0</v>
      </c>
      <c r="BJ342" s="23" t="s">
        <v>79</v>
      </c>
      <c r="BK342" s="203">
        <f t="shared" ref="BK342:BK347" si="19">ROUND(I342*H342,2)</f>
        <v>0</v>
      </c>
      <c r="BL342" s="23" t="s">
        <v>126</v>
      </c>
      <c r="BM342" s="23" t="s">
        <v>712</v>
      </c>
    </row>
    <row r="343" spans="2:65" s="1" customFormat="1" ht="16.5" customHeight="1">
      <c r="B343" s="40"/>
      <c r="C343" s="191" t="s">
        <v>713</v>
      </c>
      <c r="D343" s="191" t="s">
        <v>122</v>
      </c>
      <c r="E343" s="192" t="s">
        <v>714</v>
      </c>
      <c r="F343" s="193" t="s">
        <v>715</v>
      </c>
      <c r="G343" s="194" t="s">
        <v>158</v>
      </c>
      <c r="H343" s="195">
        <v>8</v>
      </c>
      <c r="I343" s="196"/>
      <c r="J343" s="197">
        <f t="shared" si="10"/>
        <v>0</v>
      </c>
      <c r="K343" s="193" t="s">
        <v>207</v>
      </c>
      <c r="L343" s="198"/>
      <c r="M343" s="199" t="s">
        <v>21</v>
      </c>
      <c r="N343" s="200" t="s">
        <v>42</v>
      </c>
      <c r="O343" s="41"/>
      <c r="P343" s="201">
        <f t="shared" si="11"/>
        <v>0</v>
      </c>
      <c r="Q343" s="201">
        <v>3.5999999999999999E-3</v>
      </c>
      <c r="R343" s="201">
        <f t="shared" si="12"/>
        <v>2.8799999999999999E-2</v>
      </c>
      <c r="S343" s="201">
        <v>0</v>
      </c>
      <c r="T343" s="202">
        <f t="shared" si="13"/>
        <v>0</v>
      </c>
      <c r="AR343" s="23" t="s">
        <v>125</v>
      </c>
      <c r="AT343" s="23" t="s">
        <v>122</v>
      </c>
      <c r="AU343" s="23" t="s">
        <v>81</v>
      </c>
      <c r="AY343" s="23" t="s">
        <v>120</v>
      </c>
      <c r="BE343" s="203">
        <f t="shared" si="14"/>
        <v>0</v>
      </c>
      <c r="BF343" s="203">
        <f t="shared" si="15"/>
        <v>0</v>
      </c>
      <c r="BG343" s="203">
        <f t="shared" si="16"/>
        <v>0</v>
      </c>
      <c r="BH343" s="203">
        <f t="shared" si="17"/>
        <v>0</v>
      </c>
      <c r="BI343" s="203">
        <f t="shared" si="18"/>
        <v>0</v>
      </c>
      <c r="BJ343" s="23" t="s">
        <v>79</v>
      </c>
      <c r="BK343" s="203">
        <f t="shared" si="19"/>
        <v>0</v>
      </c>
      <c r="BL343" s="23" t="s">
        <v>126</v>
      </c>
      <c r="BM343" s="23" t="s">
        <v>716</v>
      </c>
    </row>
    <row r="344" spans="2:65" s="1" customFormat="1" ht="16.5" customHeight="1">
      <c r="B344" s="40"/>
      <c r="C344" s="191" t="s">
        <v>717</v>
      </c>
      <c r="D344" s="191" t="s">
        <v>122</v>
      </c>
      <c r="E344" s="192" t="s">
        <v>718</v>
      </c>
      <c r="F344" s="193" t="s">
        <v>719</v>
      </c>
      <c r="G344" s="194" t="s">
        <v>158</v>
      </c>
      <c r="H344" s="195">
        <v>8</v>
      </c>
      <c r="I344" s="196"/>
      <c r="J344" s="197">
        <f t="shared" si="10"/>
        <v>0</v>
      </c>
      <c r="K344" s="193" t="s">
        <v>207</v>
      </c>
      <c r="L344" s="198"/>
      <c r="M344" s="199" t="s">
        <v>21</v>
      </c>
      <c r="N344" s="200" t="s">
        <v>42</v>
      </c>
      <c r="O344" s="41"/>
      <c r="P344" s="201">
        <f t="shared" si="11"/>
        <v>0</v>
      </c>
      <c r="Q344" s="201">
        <v>6.1000000000000004E-3</v>
      </c>
      <c r="R344" s="201">
        <f t="shared" si="12"/>
        <v>4.8800000000000003E-2</v>
      </c>
      <c r="S344" s="201">
        <v>0</v>
      </c>
      <c r="T344" s="202">
        <f t="shared" si="13"/>
        <v>0</v>
      </c>
      <c r="AR344" s="23" t="s">
        <v>125</v>
      </c>
      <c r="AT344" s="23" t="s">
        <v>122</v>
      </c>
      <c r="AU344" s="23" t="s">
        <v>81</v>
      </c>
      <c r="AY344" s="23" t="s">
        <v>120</v>
      </c>
      <c r="BE344" s="203">
        <f t="shared" si="14"/>
        <v>0</v>
      </c>
      <c r="BF344" s="203">
        <f t="shared" si="15"/>
        <v>0</v>
      </c>
      <c r="BG344" s="203">
        <f t="shared" si="16"/>
        <v>0</v>
      </c>
      <c r="BH344" s="203">
        <f t="shared" si="17"/>
        <v>0</v>
      </c>
      <c r="BI344" s="203">
        <f t="shared" si="18"/>
        <v>0</v>
      </c>
      <c r="BJ344" s="23" t="s">
        <v>79</v>
      </c>
      <c r="BK344" s="203">
        <f t="shared" si="19"/>
        <v>0</v>
      </c>
      <c r="BL344" s="23" t="s">
        <v>126</v>
      </c>
      <c r="BM344" s="23" t="s">
        <v>720</v>
      </c>
    </row>
    <row r="345" spans="2:65" s="1" customFormat="1" ht="16.5" customHeight="1">
      <c r="B345" s="40"/>
      <c r="C345" s="191" t="s">
        <v>721</v>
      </c>
      <c r="D345" s="191" t="s">
        <v>122</v>
      </c>
      <c r="E345" s="192" t="s">
        <v>722</v>
      </c>
      <c r="F345" s="193" t="s">
        <v>723</v>
      </c>
      <c r="G345" s="194" t="s">
        <v>158</v>
      </c>
      <c r="H345" s="195">
        <v>8</v>
      </c>
      <c r="I345" s="196"/>
      <c r="J345" s="197">
        <f t="shared" si="10"/>
        <v>0</v>
      </c>
      <c r="K345" s="193" t="s">
        <v>207</v>
      </c>
      <c r="L345" s="198"/>
      <c r="M345" s="199" t="s">
        <v>21</v>
      </c>
      <c r="N345" s="200" t="s">
        <v>42</v>
      </c>
      <c r="O345" s="41"/>
      <c r="P345" s="201">
        <f t="shared" si="11"/>
        <v>0</v>
      </c>
      <c r="Q345" s="201">
        <v>3.0000000000000001E-3</v>
      </c>
      <c r="R345" s="201">
        <f t="shared" si="12"/>
        <v>2.4E-2</v>
      </c>
      <c r="S345" s="201">
        <v>0</v>
      </c>
      <c r="T345" s="202">
        <f t="shared" si="13"/>
        <v>0</v>
      </c>
      <c r="AR345" s="23" t="s">
        <v>125</v>
      </c>
      <c r="AT345" s="23" t="s">
        <v>122</v>
      </c>
      <c r="AU345" s="23" t="s">
        <v>81</v>
      </c>
      <c r="AY345" s="23" t="s">
        <v>120</v>
      </c>
      <c r="BE345" s="203">
        <f t="shared" si="14"/>
        <v>0</v>
      </c>
      <c r="BF345" s="203">
        <f t="shared" si="15"/>
        <v>0</v>
      </c>
      <c r="BG345" s="203">
        <f t="shared" si="16"/>
        <v>0</v>
      </c>
      <c r="BH345" s="203">
        <f t="shared" si="17"/>
        <v>0</v>
      </c>
      <c r="BI345" s="203">
        <f t="shared" si="18"/>
        <v>0</v>
      </c>
      <c r="BJ345" s="23" t="s">
        <v>79</v>
      </c>
      <c r="BK345" s="203">
        <f t="shared" si="19"/>
        <v>0</v>
      </c>
      <c r="BL345" s="23" t="s">
        <v>126</v>
      </c>
      <c r="BM345" s="23" t="s">
        <v>724</v>
      </c>
    </row>
    <row r="346" spans="2:65" s="1" customFormat="1" ht="16.5" customHeight="1">
      <c r="B346" s="40"/>
      <c r="C346" s="191" t="s">
        <v>725</v>
      </c>
      <c r="D346" s="191" t="s">
        <v>122</v>
      </c>
      <c r="E346" s="192" t="s">
        <v>726</v>
      </c>
      <c r="F346" s="193" t="s">
        <v>727</v>
      </c>
      <c r="G346" s="194" t="s">
        <v>158</v>
      </c>
      <c r="H346" s="195">
        <v>8</v>
      </c>
      <c r="I346" s="196"/>
      <c r="J346" s="197">
        <f t="shared" si="10"/>
        <v>0</v>
      </c>
      <c r="K346" s="193" t="s">
        <v>207</v>
      </c>
      <c r="L346" s="198"/>
      <c r="M346" s="199" t="s">
        <v>21</v>
      </c>
      <c r="N346" s="200" t="s">
        <v>42</v>
      </c>
      <c r="O346" s="41"/>
      <c r="P346" s="201">
        <f t="shared" si="11"/>
        <v>0</v>
      </c>
      <c r="Q346" s="201">
        <v>1E-4</v>
      </c>
      <c r="R346" s="201">
        <f t="shared" si="12"/>
        <v>8.0000000000000004E-4</v>
      </c>
      <c r="S346" s="201">
        <v>0</v>
      </c>
      <c r="T346" s="202">
        <f t="shared" si="13"/>
        <v>0</v>
      </c>
      <c r="AR346" s="23" t="s">
        <v>125</v>
      </c>
      <c r="AT346" s="23" t="s">
        <v>122</v>
      </c>
      <c r="AU346" s="23" t="s">
        <v>81</v>
      </c>
      <c r="AY346" s="23" t="s">
        <v>120</v>
      </c>
      <c r="BE346" s="203">
        <f t="shared" si="14"/>
        <v>0</v>
      </c>
      <c r="BF346" s="203">
        <f t="shared" si="15"/>
        <v>0</v>
      </c>
      <c r="BG346" s="203">
        <f t="shared" si="16"/>
        <v>0</v>
      </c>
      <c r="BH346" s="203">
        <f t="shared" si="17"/>
        <v>0</v>
      </c>
      <c r="BI346" s="203">
        <f t="shared" si="18"/>
        <v>0</v>
      </c>
      <c r="BJ346" s="23" t="s">
        <v>79</v>
      </c>
      <c r="BK346" s="203">
        <f t="shared" si="19"/>
        <v>0</v>
      </c>
      <c r="BL346" s="23" t="s">
        <v>126</v>
      </c>
      <c r="BM346" s="23" t="s">
        <v>728</v>
      </c>
    </row>
    <row r="347" spans="2:65" s="1" customFormat="1" ht="25.5" customHeight="1">
      <c r="B347" s="40"/>
      <c r="C347" s="237" t="s">
        <v>729</v>
      </c>
      <c r="D347" s="237" t="s">
        <v>203</v>
      </c>
      <c r="E347" s="238" t="s">
        <v>730</v>
      </c>
      <c r="F347" s="239" t="s">
        <v>731</v>
      </c>
      <c r="G347" s="240" t="s">
        <v>206</v>
      </c>
      <c r="H347" s="241">
        <v>75</v>
      </c>
      <c r="I347" s="242"/>
      <c r="J347" s="243">
        <f t="shared" si="10"/>
        <v>0</v>
      </c>
      <c r="K347" s="239" t="s">
        <v>299</v>
      </c>
      <c r="L347" s="60"/>
      <c r="M347" s="244" t="s">
        <v>21</v>
      </c>
      <c r="N347" s="245" t="s">
        <v>42</v>
      </c>
      <c r="O347" s="41"/>
      <c r="P347" s="201">
        <f t="shared" si="11"/>
        <v>0</v>
      </c>
      <c r="Q347" s="201">
        <v>2.0000000000000001E-4</v>
      </c>
      <c r="R347" s="201">
        <f t="shared" si="12"/>
        <v>1.5000000000000001E-2</v>
      </c>
      <c r="S347" s="201">
        <v>0</v>
      </c>
      <c r="T347" s="202">
        <f t="shared" si="13"/>
        <v>0</v>
      </c>
      <c r="AR347" s="23" t="s">
        <v>126</v>
      </c>
      <c r="AT347" s="23" t="s">
        <v>203</v>
      </c>
      <c r="AU347" s="23" t="s">
        <v>81</v>
      </c>
      <c r="AY347" s="23" t="s">
        <v>120</v>
      </c>
      <c r="BE347" s="203">
        <f t="shared" si="14"/>
        <v>0</v>
      </c>
      <c r="BF347" s="203">
        <f t="shared" si="15"/>
        <v>0</v>
      </c>
      <c r="BG347" s="203">
        <f t="shared" si="16"/>
        <v>0</v>
      </c>
      <c r="BH347" s="203">
        <f t="shared" si="17"/>
        <v>0</v>
      </c>
      <c r="BI347" s="203">
        <f t="shared" si="18"/>
        <v>0</v>
      </c>
      <c r="BJ347" s="23" t="s">
        <v>79</v>
      </c>
      <c r="BK347" s="203">
        <f t="shared" si="19"/>
        <v>0</v>
      </c>
      <c r="BL347" s="23" t="s">
        <v>126</v>
      </c>
      <c r="BM347" s="23" t="s">
        <v>732</v>
      </c>
    </row>
    <row r="348" spans="2:65" s="11" customFormat="1" ht="13.5">
      <c r="B348" s="204"/>
      <c r="C348" s="205"/>
      <c r="D348" s="206" t="s">
        <v>160</v>
      </c>
      <c r="E348" s="207" t="s">
        <v>21</v>
      </c>
      <c r="F348" s="208" t="s">
        <v>708</v>
      </c>
      <c r="G348" s="205"/>
      <c r="H348" s="207" t="s">
        <v>21</v>
      </c>
      <c r="I348" s="209"/>
      <c r="J348" s="205"/>
      <c r="K348" s="205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160</v>
      </c>
      <c r="AU348" s="214" t="s">
        <v>81</v>
      </c>
      <c r="AV348" s="11" t="s">
        <v>79</v>
      </c>
      <c r="AW348" s="11" t="s">
        <v>35</v>
      </c>
      <c r="AX348" s="11" t="s">
        <v>71</v>
      </c>
      <c r="AY348" s="214" t="s">
        <v>120</v>
      </c>
    </row>
    <row r="349" spans="2:65" s="12" customFormat="1" ht="13.5">
      <c r="B349" s="215"/>
      <c r="C349" s="216"/>
      <c r="D349" s="206" t="s">
        <v>160</v>
      </c>
      <c r="E349" s="217" t="s">
        <v>21</v>
      </c>
      <c r="F349" s="218" t="s">
        <v>733</v>
      </c>
      <c r="G349" s="216"/>
      <c r="H349" s="219">
        <v>75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AT349" s="225" t="s">
        <v>160</v>
      </c>
      <c r="AU349" s="225" t="s">
        <v>81</v>
      </c>
      <c r="AV349" s="12" t="s">
        <v>81</v>
      </c>
      <c r="AW349" s="12" t="s">
        <v>35</v>
      </c>
      <c r="AX349" s="12" t="s">
        <v>79</v>
      </c>
      <c r="AY349" s="225" t="s">
        <v>120</v>
      </c>
    </row>
    <row r="350" spans="2:65" s="1" customFormat="1" ht="16.5" customHeight="1">
      <c r="B350" s="40"/>
      <c r="C350" s="191" t="s">
        <v>734</v>
      </c>
      <c r="D350" s="191" t="s">
        <v>122</v>
      </c>
      <c r="E350" s="192" t="s">
        <v>735</v>
      </c>
      <c r="F350" s="193" t="s">
        <v>736</v>
      </c>
      <c r="G350" s="194" t="s">
        <v>206</v>
      </c>
      <c r="H350" s="195">
        <v>51.8</v>
      </c>
      <c r="I350" s="196"/>
      <c r="J350" s="197">
        <f>ROUND(I350*H350,2)</f>
        <v>0</v>
      </c>
      <c r="K350" s="193" t="s">
        <v>21</v>
      </c>
      <c r="L350" s="198"/>
      <c r="M350" s="199" t="s">
        <v>21</v>
      </c>
      <c r="N350" s="200" t="s">
        <v>42</v>
      </c>
      <c r="O350" s="41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AR350" s="23" t="s">
        <v>125</v>
      </c>
      <c r="AT350" s="23" t="s">
        <v>122</v>
      </c>
      <c r="AU350" s="23" t="s">
        <v>81</v>
      </c>
      <c r="AY350" s="23" t="s">
        <v>120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23" t="s">
        <v>79</v>
      </c>
      <c r="BK350" s="203">
        <f>ROUND(I350*H350,2)</f>
        <v>0</v>
      </c>
      <c r="BL350" s="23" t="s">
        <v>126</v>
      </c>
      <c r="BM350" s="23" t="s">
        <v>737</v>
      </c>
    </row>
    <row r="351" spans="2:65" s="12" customFormat="1" ht="13.5">
      <c r="B351" s="215"/>
      <c r="C351" s="216"/>
      <c r="D351" s="206" t="s">
        <v>160</v>
      </c>
      <c r="E351" s="217" t="s">
        <v>21</v>
      </c>
      <c r="F351" s="218" t="s">
        <v>738</v>
      </c>
      <c r="G351" s="216"/>
      <c r="H351" s="219">
        <v>51.8</v>
      </c>
      <c r="I351" s="220"/>
      <c r="J351" s="216"/>
      <c r="K351" s="216"/>
      <c r="L351" s="221"/>
      <c r="M351" s="222"/>
      <c r="N351" s="223"/>
      <c r="O351" s="223"/>
      <c r="P351" s="223"/>
      <c r="Q351" s="223"/>
      <c r="R351" s="223"/>
      <c r="S351" s="223"/>
      <c r="T351" s="224"/>
      <c r="AT351" s="225" t="s">
        <v>160</v>
      </c>
      <c r="AU351" s="225" t="s">
        <v>81</v>
      </c>
      <c r="AV351" s="12" t="s">
        <v>81</v>
      </c>
      <c r="AW351" s="12" t="s">
        <v>35</v>
      </c>
      <c r="AX351" s="12" t="s">
        <v>79</v>
      </c>
      <c r="AY351" s="225" t="s">
        <v>120</v>
      </c>
    </row>
    <row r="352" spans="2:65" s="1" customFormat="1" ht="25.5" customHeight="1">
      <c r="B352" s="40"/>
      <c r="C352" s="237" t="s">
        <v>739</v>
      </c>
      <c r="D352" s="237" t="s">
        <v>203</v>
      </c>
      <c r="E352" s="238" t="s">
        <v>740</v>
      </c>
      <c r="F352" s="239" t="s">
        <v>741</v>
      </c>
      <c r="G352" s="240" t="s">
        <v>220</v>
      </c>
      <c r="H352" s="241">
        <v>6</v>
      </c>
      <c r="I352" s="242"/>
      <c r="J352" s="243">
        <f>ROUND(I352*H352,2)</f>
        <v>0</v>
      </c>
      <c r="K352" s="239" t="s">
        <v>299</v>
      </c>
      <c r="L352" s="60"/>
      <c r="M352" s="244" t="s">
        <v>21</v>
      </c>
      <c r="N352" s="245" t="s">
        <v>42</v>
      </c>
      <c r="O352" s="41"/>
      <c r="P352" s="201">
        <f>O352*H352</f>
        <v>0</v>
      </c>
      <c r="Q352" s="201">
        <v>1.6000000000000001E-3</v>
      </c>
      <c r="R352" s="201">
        <f>Q352*H352</f>
        <v>9.6000000000000009E-3</v>
      </c>
      <c r="S352" s="201">
        <v>0</v>
      </c>
      <c r="T352" s="202">
        <f>S352*H352</f>
        <v>0</v>
      </c>
      <c r="AR352" s="23" t="s">
        <v>126</v>
      </c>
      <c r="AT352" s="23" t="s">
        <v>203</v>
      </c>
      <c r="AU352" s="23" t="s">
        <v>81</v>
      </c>
      <c r="AY352" s="23" t="s">
        <v>120</v>
      </c>
      <c r="BE352" s="203">
        <f>IF(N352="základní",J352,0)</f>
        <v>0</v>
      </c>
      <c r="BF352" s="203">
        <f>IF(N352="snížená",J352,0)</f>
        <v>0</v>
      </c>
      <c r="BG352" s="203">
        <f>IF(N352="zákl. přenesená",J352,0)</f>
        <v>0</v>
      </c>
      <c r="BH352" s="203">
        <f>IF(N352="sníž. přenesená",J352,0)</f>
        <v>0</v>
      </c>
      <c r="BI352" s="203">
        <f>IF(N352="nulová",J352,0)</f>
        <v>0</v>
      </c>
      <c r="BJ352" s="23" t="s">
        <v>79</v>
      </c>
      <c r="BK352" s="203">
        <f>ROUND(I352*H352,2)</f>
        <v>0</v>
      </c>
      <c r="BL352" s="23" t="s">
        <v>126</v>
      </c>
      <c r="BM352" s="23" t="s">
        <v>742</v>
      </c>
    </row>
    <row r="353" spans="2:65" s="11" customFormat="1" ht="13.5">
      <c r="B353" s="204"/>
      <c r="C353" s="205"/>
      <c r="D353" s="206" t="s">
        <v>160</v>
      </c>
      <c r="E353" s="207" t="s">
        <v>21</v>
      </c>
      <c r="F353" s="208" t="s">
        <v>708</v>
      </c>
      <c r="G353" s="205"/>
      <c r="H353" s="207" t="s">
        <v>21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160</v>
      </c>
      <c r="AU353" s="214" t="s">
        <v>81</v>
      </c>
      <c r="AV353" s="11" t="s">
        <v>79</v>
      </c>
      <c r="AW353" s="11" t="s">
        <v>35</v>
      </c>
      <c r="AX353" s="11" t="s">
        <v>71</v>
      </c>
      <c r="AY353" s="214" t="s">
        <v>120</v>
      </c>
    </row>
    <row r="354" spans="2:65" s="11" customFormat="1" ht="13.5">
      <c r="B354" s="204"/>
      <c r="C354" s="205"/>
      <c r="D354" s="206" t="s">
        <v>160</v>
      </c>
      <c r="E354" s="207" t="s">
        <v>21</v>
      </c>
      <c r="F354" s="208" t="s">
        <v>743</v>
      </c>
      <c r="G354" s="205"/>
      <c r="H354" s="207" t="s">
        <v>21</v>
      </c>
      <c r="I354" s="209"/>
      <c r="J354" s="205"/>
      <c r="K354" s="205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160</v>
      </c>
      <c r="AU354" s="214" t="s">
        <v>81</v>
      </c>
      <c r="AV354" s="11" t="s">
        <v>79</v>
      </c>
      <c r="AW354" s="11" t="s">
        <v>35</v>
      </c>
      <c r="AX354" s="11" t="s">
        <v>71</v>
      </c>
      <c r="AY354" s="214" t="s">
        <v>120</v>
      </c>
    </row>
    <row r="355" spans="2:65" s="12" customFormat="1" ht="13.5">
      <c r="B355" s="215"/>
      <c r="C355" s="216"/>
      <c r="D355" s="206" t="s">
        <v>160</v>
      </c>
      <c r="E355" s="217" t="s">
        <v>21</v>
      </c>
      <c r="F355" s="218" t="s">
        <v>140</v>
      </c>
      <c r="G355" s="216"/>
      <c r="H355" s="219">
        <v>6</v>
      </c>
      <c r="I355" s="220"/>
      <c r="J355" s="216"/>
      <c r="K355" s="216"/>
      <c r="L355" s="221"/>
      <c r="M355" s="222"/>
      <c r="N355" s="223"/>
      <c r="O355" s="223"/>
      <c r="P355" s="223"/>
      <c r="Q355" s="223"/>
      <c r="R355" s="223"/>
      <c r="S355" s="223"/>
      <c r="T355" s="224"/>
      <c r="AT355" s="225" t="s">
        <v>160</v>
      </c>
      <c r="AU355" s="225" t="s">
        <v>81</v>
      </c>
      <c r="AV355" s="12" t="s">
        <v>81</v>
      </c>
      <c r="AW355" s="12" t="s">
        <v>35</v>
      </c>
      <c r="AX355" s="12" t="s">
        <v>79</v>
      </c>
      <c r="AY355" s="225" t="s">
        <v>120</v>
      </c>
    </row>
    <row r="356" spans="2:65" s="1" customFormat="1" ht="25.5" customHeight="1">
      <c r="B356" s="40"/>
      <c r="C356" s="237" t="s">
        <v>744</v>
      </c>
      <c r="D356" s="237" t="s">
        <v>203</v>
      </c>
      <c r="E356" s="238" t="s">
        <v>745</v>
      </c>
      <c r="F356" s="239" t="s">
        <v>746</v>
      </c>
      <c r="G356" s="240" t="s">
        <v>206</v>
      </c>
      <c r="H356" s="241">
        <v>126.8</v>
      </c>
      <c r="I356" s="242"/>
      <c r="J356" s="243">
        <f>ROUND(I356*H356,2)</f>
        <v>0</v>
      </c>
      <c r="K356" s="239" t="s">
        <v>299</v>
      </c>
      <c r="L356" s="60"/>
      <c r="M356" s="244" t="s">
        <v>21</v>
      </c>
      <c r="N356" s="245" t="s">
        <v>42</v>
      </c>
      <c r="O356" s="41"/>
      <c r="P356" s="201">
        <f>O356*H356</f>
        <v>0</v>
      </c>
      <c r="Q356" s="201">
        <v>0</v>
      </c>
      <c r="R356" s="201">
        <f>Q356*H356</f>
        <v>0</v>
      </c>
      <c r="S356" s="201">
        <v>0</v>
      </c>
      <c r="T356" s="202">
        <f>S356*H356</f>
        <v>0</v>
      </c>
      <c r="AR356" s="23" t="s">
        <v>126</v>
      </c>
      <c r="AT356" s="23" t="s">
        <v>203</v>
      </c>
      <c r="AU356" s="23" t="s">
        <v>81</v>
      </c>
      <c r="AY356" s="23" t="s">
        <v>120</v>
      </c>
      <c r="BE356" s="203">
        <f>IF(N356="základní",J356,0)</f>
        <v>0</v>
      </c>
      <c r="BF356" s="203">
        <f>IF(N356="snížená",J356,0)</f>
        <v>0</v>
      </c>
      <c r="BG356" s="203">
        <f>IF(N356="zákl. přenesená",J356,0)</f>
        <v>0</v>
      </c>
      <c r="BH356" s="203">
        <f>IF(N356="sníž. přenesená",J356,0)</f>
        <v>0</v>
      </c>
      <c r="BI356" s="203">
        <f>IF(N356="nulová",J356,0)</f>
        <v>0</v>
      </c>
      <c r="BJ356" s="23" t="s">
        <v>79</v>
      </c>
      <c r="BK356" s="203">
        <f>ROUND(I356*H356,2)</f>
        <v>0</v>
      </c>
      <c r="BL356" s="23" t="s">
        <v>126</v>
      </c>
      <c r="BM356" s="23" t="s">
        <v>747</v>
      </c>
    </row>
    <row r="357" spans="2:65" s="12" customFormat="1" ht="13.5">
      <c r="B357" s="215"/>
      <c r="C357" s="216"/>
      <c r="D357" s="206" t="s">
        <v>160</v>
      </c>
      <c r="E357" s="217" t="s">
        <v>21</v>
      </c>
      <c r="F357" s="218" t="s">
        <v>748</v>
      </c>
      <c r="G357" s="216"/>
      <c r="H357" s="219">
        <v>126.8</v>
      </c>
      <c r="I357" s="220"/>
      <c r="J357" s="216"/>
      <c r="K357" s="216"/>
      <c r="L357" s="221"/>
      <c r="M357" s="222"/>
      <c r="N357" s="223"/>
      <c r="O357" s="223"/>
      <c r="P357" s="223"/>
      <c r="Q357" s="223"/>
      <c r="R357" s="223"/>
      <c r="S357" s="223"/>
      <c r="T357" s="224"/>
      <c r="AT357" s="225" t="s">
        <v>160</v>
      </c>
      <c r="AU357" s="225" t="s">
        <v>81</v>
      </c>
      <c r="AV357" s="12" t="s">
        <v>81</v>
      </c>
      <c r="AW357" s="12" t="s">
        <v>35</v>
      </c>
      <c r="AX357" s="12" t="s">
        <v>79</v>
      </c>
      <c r="AY357" s="225" t="s">
        <v>120</v>
      </c>
    </row>
    <row r="358" spans="2:65" s="1" customFormat="1" ht="38.25" customHeight="1">
      <c r="B358" s="40"/>
      <c r="C358" s="237" t="s">
        <v>749</v>
      </c>
      <c r="D358" s="237" t="s">
        <v>203</v>
      </c>
      <c r="E358" s="238" t="s">
        <v>750</v>
      </c>
      <c r="F358" s="239" t="s">
        <v>751</v>
      </c>
      <c r="G358" s="240" t="s">
        <v>206</v>
      </c>
      <c r="H358" s="241">
        <v>627.4</v>
      </c>
      <c r="I358" s="242"/>
      <c r="J358" s="243">
        <f>ROUND(I358*H358,2)</f>
        <v>0</v>
      </c>
      <c r="K358" s="239" t="s">
        <v>207</v>
      </c>
      <c r="L358" s="60"/>
      <c r="M358" s="244" t="s">
        <v>21</v>
      </c>
      <c r="N358" s="245" t="s">
        <v>42</v>
      </c>
      <c r="O358" s="41"/>
      <c r="P358" s="201">
        <f>O358*H358</f>
        <v>0</v>
      </c>
      <c r="Q358" s="201">
        <v>7.1900000000000006E-2</v>
      </c>
      <c r="R358" s="201">
        <f>Q358*H358</f>
        <v>45.110060000000004</v>
      </c>
      <c r="S358" s="201">
        <v>0</v>
      </c>
      <c r="T358" s="202">
        <f>S358*H358</f>
        <v>0</v>
      </c>
      <c r="AR358" s="23" t="s">
        <v>126</v>
      </c>
      <c r="AT358" s="23" t="s">
        <v>203</v>
      </c>
      <c r="AU358" s="23" t="s">
        <v>81</v>
      </c>
      <c r="AY358" s="23" t="s">
        <v>120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23" t="s">
        <v>79</v>
      </c>
      <c r="BK358" s="203">
        <f>ROUND(I358*H358,2)</f>
        <v>0</v>
      </c>
      <c r="BL358" s="23" t="s">
        <v>126</v>
      </c>
      <c r="BM358" s="23" t="s">
        <v>752</v>
      </c>
    </row>
    <row r="359" spans="2:65" s="11" customFormat="1" ht="13.5">
      <c r="B359" s="204"/>
      <c r="C359" s="205"/>
      <c r="D359" s="206" t="s">
        <v>160</v>
      </c>
      <c r="E359" s="207" t="s">
        <v>21</v>
      </c>
      <c r="F359" s="208" t="s">
        <v>753</v>
      </c>
      <c r="G359" s="205"/>
      <c r="H359" s="207" t="s">
        <v>21</v>
      </c>
      <c r="I359" s="209"/>
      <c r="J359" s="205"/>
      <c r="K359" s="205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160</v>
      </c>
      <c r="AU359" s="214" t="s">
        <v>81</v>
      </c>
      <c r="AV359" s="11" t="s">
        <v>79</v>
      </c>
      <c r="AW359" s="11" t="s">
        <v>35</v>
      </c>
      <c r="AX359" s="11" t="s">
        <v>71</v>
      </c>
      <c r="AY359" s="214" t="s">
        <v>120</v>
      </c>
    </row>
    <row r="360" spans="2:65" s="12" customFormat="1" ht="27">
      <c r="B360" s="215"/>
      <c r="C360" s="216"/>
      <c r="D360" s="206" t="s">
        <v>160</v>
      </c>
      <c r="E360" s="217" t="s">
        <v>21</v>
      </c>
      <c r="F360" s="218" t="s">
        <v>754</v>
      </c>
      <c r="G360" s="216"/>
      <c r="H360" s="219">
        <v>259.5</v>
      </c>
      <c r="I360" s="220"/>
      <c r="J360" s="216"/>
      <c r="K360" s="216"/>
      <c r="L360" s="221"/>
      <c r="M360" s="222"/>
      <c r="N360" s="223"/>
      <c r="O360" s="223"/>
      <c r="P360" s="223"/>
      <c r="Q360" s="223"/>
      <c r="R360" s="223"/>
      <c r="S360" s="223"/>
      <c r="T360" s="224"/>
      <c r="AT360" s="225" t="s">
        <v>160</v>
      </c>
      <c r="AU360" s="225" t="s">
        <v>81</v>
      </c>
      <c r="AV360" s="12" t="s">
        <v>81</v>
      </c>
      <c r="AW360" s="12" t="s">
        <v>35</v>
      </c>
      <c r="AX360" s="12" t="s">
        <v>71</v>
      </c>
      <c r="AY360" s="225" t="s">
        <v>120</v>
      </c>
    </row>
    <row r="361" spans="2:65" s="12" customFormat="1" ht="27">
      <c r="B361" s="215"/>
      <c r="C361" s="216"/>
      <c r="D361" s="206" t="s">
        <v>160</v>
      </c>
      <c r="E361" s="217" t="s">
        <v>21</v>
      </c>
      <c r="F361" s="218" t="s">
        <v>755</v>
      </c>
      <c r="G361" s="216"/>
      <c r="H361" s="219">
        <v>367.9</v>
      </c>
      <c r="I361" s="220"/>
      <c r="J361" s="216"/>
      <c r="K361" s="216"/>
      <c r="L361" s="221"/>
      <c r="M361" s="222"/>
      <c r="N361" s="223"/>
      <c r="O361" s="223"/>
      <c r="P361" s="223"/>
      <c r="Q361" s="223"/>
      <c r="R361" s="223"/>
      <c r="S361" s="223"/>
      <c r="T361" s="224"/>
      <c r="AT361" s="225" t="s">
        <v>160</v>
      </c>
      <c r="AU361" s="225" t="s">
        <v>81</v>
      </c>
      <c r="AV361" s="12" t="s">
        <v>81</v>
      </c>
      <c r="AW361" s="12" t="s">
        <v>35</v>
      </c>
      <c r="AX361" s="12" t="s">
        <v>71</v>
      </c>
      <c r="AY361" s="225" t="s">
        <v>120</v>
      </c>
    </row>
    <row r="362" spans="2:65" s="13" customFormat="1" ht="13.5">
      <c r="B362" s="226"/>
      <c r="C362" s="227"/>
      <c r="D362" s="206" t="s">
        <v>160</v>
      </c>
      <c r="E362" s="228" t="s">
        <v>256</v>
      </c>
      <c r="F362" s="229" t="s">
        <v>164</v>
      </c>
      <c r="G362" s="227"/>
      <c r="H362" s="230">
        <v>627.4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AT362" s="236" t="s">
        <v>160</v>
      </c>
      <c r="AU362" s="236" t="s">
        <v>81</v>
      </c>
      <c r="AV362" s="13" t="s">
        <v>126</v>
      </c>
      <c r="AW362" s="13" t="s">
        <v>35</v>
      </c>
      <c r="AX362" s="13" t="s">
        <v>79</v>
      </c>
      <c r="AY362" s="236" t="s">
        <v>120</v>
      </c>
    </row>
    <row r="363" spans="2:65" s="1" customFormat="1" ht="16.5" customHeight="1">
      <c r="B363" s="40"/>
      <c r="C363" s="191" t="s">
        <v>756</v>
      </c>
      <c r="D363" s="191" t="s">
        <v>122</v>
      </c>
      <c r="E363" s="192" t="s">
        <v>757</v>
      </c>
      <c r="F363" s="193" t="s">
        <v>758</v>
      </c>
      <c r="G363" s="194" t="s">
        <v>419</v>
      </c>
      <c r="H363" s="195">
        <v>26.350999999999999</v>
      </c>
      <c r="I363" s="196"/>
      <c r="J363" s="197">
        <f>ROUND(I363*H363,2)</f>
        <v>0</v>
      </c>
      <c r="K363" s="193" t="s">
        <v>207</v>
      </c>
      <c r="L363" s="198"/>
      <c r="M363" s="199" t="s">
        <v>21</v>
      </c>
      <c r="N363" s="200" t="s">
        <v>42</v>
      </c>
      <c r="O363" s="41"/>
      <c r="P363" s="201">
        <f>O363*H363</f>
        <v>0</v>
      </c>
      <c r="Q363" s="201">
        <v>1</v>
      </c>
      <c r="R363" s="201">
        <f>Q363*H363</f>
        <v>26.350999999999999</v>
      </c>
      <c r="S363" s="201">
        <v>0</v>
      </c>
      <c r="T363" s="202">
        <f>S363*H363</f>
        <v>0</v>
      </c>
      <c r="AR363" s="23" t="s">
        <v>125</v>
      </c>
      <c r="AT363" s="23" t="s">
        <v>122</v>
      </c>
      <c r="AU363" s="23" t="s">
        <v>81</v>
      </c>
      <c r="AY363" s="23" t="s">
        <v>120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23" t="s">
        <v>79</v>
      </c>
      <c r="BK363" s="203">
        <f>ROUND(I363*H363,2)</f>
        <v>0</v>
      </c>
      <c r="BL363" s="23" t="s">
        <v>126</v>
      </c>
      <c r="BM363" s="23" t="s">
        <v>759</v>
      </c>
    </row>
    <row r="364" spans="2:65" s="11" customFormat="1" ht="13.5">
      <c r="B364" s="204"/>
      <c r="C364" s="205"/>
      <c r="D364" s="206" t="s">
        <v>160</v>
      </c>
      <c r="E364" s="207" t="s">
        <v>21</v>
      </c>
      <c r="F364" s="208" t="s">
        <v>627</v>
      </c>
      <c r="G364" s="205"/>
      <c r="H364" s="207" t="s">
        <v>21</v>
      </c>
      <c r="I364" s="209"/>
      <c r="J364" s="205"/>
      <c r="K364" s="205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160</v>
      </c>
      <c r="AU364" s="214" t="s">
        <v>81</v>
      </c>
      <c r="AV364" s="11" t="s">
        <v>79</v>
      </c>
      <c r="AW364" s="11" t="s">
        <v>35</v>
      </c>
      <c r="AX364" s="11" t="s">
        <v>71</v>
      </c>
      <c r="AY364" s="214" t="s">
        <v>120</v>
      </c>
    </row>
    <row r="365" spans="2:65" s="12" customFormat="1" ht="13.5">
      <c r="B365" s="215"/>
      <c r="C365" s="216"/>
      <c r="D365" s="206" t="s">
        <v>160</v>
      </c>
      <c r="E365" s="217" t="s">
        <v>21</v>
      </c>
      <c r="F365" s="218" t="s">
        <v>760</v>
      </c>
      <c r="G365" s="216"/>
      <c r="H365" s="219">
        <v>25.096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160</v>
      </c>
      <c r="AU365" s="225" t="s">
        <v>81</v>
      </c>
      <c r="AV365" s="12" t="s">
        <v>81</v>
      </c>
      <c r="AW365" s="12" t="s">
        <v>35</v>
      </c>
      <c r="AX365" s="12" t="s">
        <v>79</v>
      </c>
      <c r="AY365" s="225" t="s">
        <v>120</v>
      </c>
    </row>
    <row r="366" spans="2:65" s="12" customFormat="1" ht="13.5">
      <c r="B366" s="215"/>
      <c r="C366" s="216"/>
      <c r="D366" s="206" t="s">
        <v>160</v>
      </c>
      <c r="E366" s="216"/>
      <c r="F366" s="218" t="s">
        <v>761</v>
      </c>
      <c r="G366" s="216"/>
      <c r="H366" s="219">
        <v>26.350999999999999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AT366" s="225" t="s">
        <v>160</v>
      </c>
      <c r="AU366" s="225" t="s">
        <v>81</v>
      </c>
      <c r="AV366" s="12" t="s">
        <v>81</v>
      </c>
      <c r="AW366" s="12" t="s">
        <v>6</v>
      </c>
      <c r="AX366" s="12" t="s">
        <v>79</v>
      </c>
      <c r="AY366" s="225" t="s">
        <v>120</v>
      </c>
    </row>
    <row r="367" spans="2:65" s="1" customFormat="1" ht="38.25" customHeight="1">
      <c r="B367" s="40"/>
      <c r="C367" s="237" t="s">
        <v>762</v>
      </c>
      <c r="D367" s="237" t="s">
        <v>203</v>
      </c>
      <c r="E367" s="238" t="s">
        <v>763</v>
      </c>
      <c r="F367" s="239" t="s">
        <v>764</v>
      </c>
      <c r="G367" s="240" t="s">
        <v>206</v>
      </c>
      <c r="H367" s="241">
        <v>556.98299999999995</v>
      </c>
      <c r="I367" s="242"/>
      <c r="J367" s="243">
        <f>ROUND(I367*H367,2)</f>
        <v>0</v>
      </c>
      <c r="K367" s="239" t="s">
        <v>207</v>
      </c>
      <c r="L367" s="60"/>
      <c r="M367" s="244" t="s">
        <v>21</v>
      </c>
      <c r="N367" s="245" t="s">
        <v>42</v>
      </c>
      <c r="O367" s="41"/>
      <c r="P367" s="201">
        <f>O367*H367</f>
        <v>0</v>
      </c>
      <c r="Q367" s="201">
        <v>0.15540000000000001</v>
      </c>
      <c r="R367" s="201">
        <f>Q367*H367</f>
        <v>86.555158199999994</v>
      </c>
      <c r="S367" s="201">
        <v>0</v>
      </c>
      <c r="T367" s="202">
        <f>S367*H367</f>
        <v>0</v>
      </c>
      <c r="AR367" s="23" t="s">
        <v>126</v>
      </c>
      <c r="AT367" s="23" t="s">
        <v>203</v>
      </c>
      <c r="AU367" s="23" t="s">
        <v>81</v>
      </c>
      <c r="AY367" s="23" t="s">
        <v>120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23" t="s">
        <v>79</v>
      </c>
      <c r="BK367" s="203">
        <f>ROUND(I367*H367,2)</f>
        <v>0</v>
      </c>
      <c r="BL367" s="23" t="s">
        <v>126</v>
      </c>
      <c r="BM367" s="23" t="s">
        <v>765</v>
      </c>
    </row>
    <row r="368" spans="2:65" s="11" customFormat="1" ht="13.5">
      <c r="B368" s="204"/>
      <c r="C368" s="205"/>
      <c r="D368" s="206" t="s">
        <v>160</v>
      </c>
      <c r="E368" s="207" t="s">
        <v>21</v>
      </c>
      <c r="F368" s="208" t="s">
        <v>753</v>
      </c>
      <c r="G368" s="205"/>
      <c r="H368" s="207" t="s">
        <v>21</v>
      </c>
      <c r="I368" s="209"/>
      <c r="J368" s="205"/>
      <c r="K368" s="205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160</v>
      </c>
      <c r="AU368" s="214" t="s">
        <v>81</v>
      </c>
      <c r="AV368" s="11" t="s">
        <v>79</v>
      </c>
      <c r="AW368" s="11" t="s">
        <v>35</v>
      </c>
      <c r="AX368" s="11" t="s">
        <v>71</v>
      </c>
      <c r="AY368" s="214" t="s">
        <v>120</v>
      </c>
    </row>
    <row r="369" spans="2:65" s="12" customFormat="1" ht="13.5">
      <c r="B369" s="215"/>
      <c r="C369" s="216"/>
      <c r="D369" s="206" t="s">
        <v>160</v>
      </c>
      <c r="E369" s="217" t="s">
        <v>21</v>
      </c>
      <c r="F369" s="218" t="s">
        <v>766</v>
      </c>
      <c r="G369" s="216"/>
      <c r="H369" s="219">
        <v>556.98299999999995</v>
      </c>
      <c r="I369" s="220"/>
      <c r="J369" s="216"/>
      <c r="K369" s="216"/>
      <c r="L369" s="221"/>
      <c r="M369" s="222"/>
      <c r="N369" s="223"/>
      <c r="O369" s="223"/>
      <c r="P369" s="223"/>
      <c r="Q369" s="223"/>
      <c r="R369" s="223"/>
      <c r="S369" s="223"/>
      <c r="T369" s="224"/>
      <c r="AT369" s="225" t="s">
        <v>160</v>
      </c>
      <c r="AU369" s="225" t="s">
        <v>81</v>
      </c>
      <c r="AV369" s="12" t="s">
        <v>81</v>
      </c>
      <c r="AW369" s="12" t="s">
        <v>35</v>
      </c>
      <c r="AX369" s="12" t="s">
        <v>79</v>
      </c>
      <c r="AY369" s="225" t="s">
        <v>120</v>
      </c>
    </row>
    <row r="370" spans="2:65" s="1" customFormat="1" ht="16.5" customHeight="1">
      <c r="B370" s="40"/>
      <c r="C370" s="237" t="s">
        <v>767</v>
      </c>
      <c r="D370" s="237" t="s">
        <v>203</v>
      </c>
      <c r="E370" s="238" t="s">
        <v>768</v>
      </c>
      <c r="F370" s="239" t="s">
        <v>769</v>
      </c>
      <c r="G370" s="240" t="s">
        <v>158</v>
      </c>
      <c r="H370" s="241">
        <v>4</v>
      </c>
      <c r="I370" s="242"/>
      <c r="J370" s="243">
        <f>ROUND(I370*H370,2)</f>
        <v>0</v>
      </c>
      <c r="K370" s="239" t="s">
        <v>21</v>
      </c>
      <c r="L370" s="60"/>
      <c r="M370" s="244" t="s">
        <v>21</v>
      </c>
      <c r="N370" s="245" t="s">
        <v>42</v>
      </c>
      <c r="O370" s="41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AR370" s="23" t="s">
        <v>126</v>
      </c>
      <c r="AT370" s="23" t="s">
        <v>203</v>
      </c>
      <c r="AU370" s="23" t="s">
        <v>81</v>
      </c>
      <c r="AY370" s="23" t="s">
        <v>120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3" t="s">
        <v>79</v>
      </c>
      <c r="BK370" s="203">
        <f>ROUND(I370*H370,2)</f>
        <v>0</v>
      </c>
      <c r="BL370" s="23" t="s">
        <v>126</v>
      </c>
      <c r="BM370" s="23" t="s">
        <v>770</v>
      </c>
    </row>
    <row r="371" spans="2:65" s="11" customFormat="1" ht="13.5">
      <c r="B371" s="204"/>
      <c r="C371" s="205"/>
      <c r="D371" s="206" t="s">
        <v>160</v>
      </c>
      <c r="E371" s="207" t="s">
        <v>21</v>
      </c>
      <c r="F371" s="208" t="s">
        <v>315</v>
      </c>
      <c r="G371" s="205"/>
      <c r="H371" s="207" t="s">
        <v>21</v>
      </c>
      <c r="I371" s="209"/>
      <c r="J371" s="205"/>
      <c r="K371" s="205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160</v>
      </c>
      <c r="AU371" s="214" t="s">
        <v>81</v>
      </c>
      <c r="AV371" s="11" t="s">
        <v>79</v>
      </c>
      <c r="AW371" s="11" t="s">
        <v>35</v>
      </c>
      <c r="AX371" s="11" t="s">
        <v>71</v>
      </c>
      <c r="AY371" s="214" t="s">
        <v>120</v>
      </c>
    </row>
    <row r="372" spans="2:65" s="12" customFormat="1" ht="13.5">
      <c r="B372" s="215"/>
      <c r="C372" s="216"/>
      <c r="D372" s="206" t="s">
        <v>160</v>
      </c>
      <c r="E372" s="217" t="s">
        <v>255</v>
      </c>
      <c r="F372" s="218" t="s">
        <v>126</v>
      </c>
      <c r="G372" s="216"/>
      <c r="H372" s="219">
        <v>4</v>
      </c>
      <c r="I372" s="220"/>
      <c r="J372" s="216"/>
      <c r="K372" s="216"/>
      <c r="L372" s="221"/>
      <c r="M372" s="222"/>
      <c r="N372" s="223"/>
      <c r="O372" s="223"/>
      <c r="P372" s="223"/>
      <c r="Q372" s="223"/>
      <c r="R372" s="223"/>
      <c r="S372" s="223"/>
      <c r="T372" s="224"/>
      <c r="AT372" s="225" t="s">
        <v>160</v>
      </c>
      <c r="AU372" s="225" t="s">
        <v>81</v>
      </c>
      <c r="AV372" s="12" t="s">
        <v>81</v>
      </c>
      <c r="AW372" s="12" t="s">
        <v>35</v>
      </c>
      <c r="AX372" s="12" t="s">
        <v>79</v>
      </c>
      <c r="AY372" s="225" t="s">
        <v>120</v>
      </c>
    </row>
    <row r="373" spans="2:65" s="1" customFormat="1" ht="16.5" customHeight="1">
      <c r="B373" s="40"/>
      <c r="C373" s="191" t="s">
        <v>771</v>
      </c>
      <c r="D373" s="191" t="s">
        <v>122</v>
      </c>
      <c r="E373" s="192" t="s">
        <v>772</v>
      </c>
      <c r="F373" s="193" t="s">
        <v>773</v>
      </c>
      <c r="G373" s="194" t="s">
        <v>206</v>
      </c>
      <c r="H373" s="195">
        <v>10.5</v>
      </c>
      <c r="I373" s="196"/>
      <c r="J373" s="197">
        <f>ROUND(I373*H373,2)</f>
        <v>0</v>
      </c>
      <c r="K373" s="193" t="s">
        <v>299</v>
      </c>
      <c r="L373" s="198"/>
      <c r="M373" s="199" t="s">
        <v>21</v>
      </c>
      <c r="N373" s="200" t="s">
        <v>42</v>
      </c>
      <c r="O373" s="41"/>
      <c r="P373" s="201">
        <f>O373*H373</f>
        <v>0</v>
      </c>
      <c r="Q373" s="201">
        <v>6.4000000000000001E-2</v>
      </c>
      <c r="R373" s="201">
        <f>Q373*H373</f>
        <v>0.67200000000000004</v>
      </c>
      <c r="S373" s="201">
        <v>0</v>
      </c>
      <c r="T373" s="202">
        <f>S373*H373</f>
        <v>0</v>
      </c>
      <c r="AR373" s="23" t="s">
        <v>125</v>
      </c>
      <c r="AT373" s="23" t="s">
        <v>122</v>
      </c>
      <c r="AU373" s="23" t="s">
        <v>81</v>
      </c>
      <c r="AY373" s="23" t="s">
        <v>120</v>
      </c>
      <c r="BE373" s="203">
        <f>IF(N373="základní",J373,0)</f>
        <v>0</v>
      </c>
      <c r="BF373" s="203">
        <f>IF(N373="snížená",J373,0)</f>
        <v>0</v>
      </c>
      <c r="BG373" s="203">
        <f>IF(N373="zákl. přenesená",J373,0)</f>
        <v>0</v>
      </c>
      <c r="BH373" s="203">
        <f>IF(N373="sníž. přenesená",J373,0)</f>
        <v>0</v>
      </c>
      <c r="BI373" s="203">
        <f>IF(N373="nulová",J373,0)</f>
        <v>0</v>
      </c>
      <c r="BJ373" s="23" t="s">
        <v>79</v>
      </c>
      <c r="BK373" s="203">
        <f>ROUND(I373*H373,2)</f>
        <v>0</v>
      </c>
      <c r="BL373" s="23" t="s">
        <v>126</v>
      </c>
      <c r="BM373" s="23" t="s">
        <v>774</v>
      </c>
    </row>
    <row r="374" spans="2:65" s="11" customFormat="1" ht="13.5">
      <c r="B374" s="204"/>
      <c r="C374" s="205"/>
      <c r="D374" s="206" t="s">
        <v>160</v>
      </c>
      <c r="E374" s="207" t="s">
        <v>21</v>
      </c>
      <c r="F374" s="208" t="s">
        <v>315</v>
      </c>
      <c r="G374" s="205"/>
      <c r="H374" s="207" t="s">
        <v>21</v>
      </c>
      <c r="I374" s="209"/>
      <c r="J374" s="205"/>
      <c r="K374" s="205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160</v>
      </c>
      <c r="AU374" s="214" t="s">
        <v>81</v>
      </c>
      <c r="AV374" s="11" t="s">
        <v>79</v>
      </c>
      <c r="AW374" s="11" t="s">
        <v>35</v>
      </c>
      <c r="AX374" s="11" t="s">
        <v>71</v>
      </c>
      <c r="AY374" s="214" t="s">
        <v>120</v>
      </c>
    </row>
    <row r="375" spans="2:65" s="11" customFormat="1" ht="13.5">
      <c r="B375" s="204"/>
      <c r="C375" s="205"/>
      <c r="D375" s="206" t="s">
        <v>160</v>
      </c>
      <c r="E375" s="207" t="s">
        <v>21</v>
      </c>
      <c r="F375" s="208" t="s">
        <v>627</v>
      </c>
      <c r="G375" s="205"/>
      <c r="H375" s="207" t="s">
        <v>21</v>
      </c>
      <c r="I375" s="209"/>
      <c r="J375" s="205"/>
      <c r="K375" s="205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160</v>
      </c>
      <c r="AU375" s="214" t="s">
        <v>81</v>
      </c>
      <c r="AV375" s="11" t="s">
        <v>79</v>
      </c>
      <c r="AW375" s="11" t="s">
        <v>35</v>
      </c>
      <c r="AX375" s="11" t="s">
        <v>71</v>
      </c>
      <c r="AY375" s="214" t="s">
        <v>120</v>
      </c>
    </row>
    <row r="376" spans="2:65" s="12" customFormat="1" ht="13.5">
      <c r="B376" s="215"/>
      <c r="C376" s="216"/>
      <c r="D376" s="206" t="s">
        <v>160</v>
      </c>
      <c r="E376" s="217" t="s">
        <v>250</v>
      </c>
      <c r="F376" s="218" t="s">
        <v>155</v>
      </c>
      <c r="G376" s="216"/>
      <c r="H376" s="219">
        <v>10</v>
      </c>
      <c r="I376" s="220"/>
      <c r="J376" s="216"/>
      <c r="K376" s="216"/>
      <c r="L376" s="221"/>
      <c r="M376" s="222"/>
      <c r="N376" s="223"/>
      <c r="O376" s="223"/>
      <c r="P376" s="223"/>
      <c r="Q376" s="223"/>
      <c r="R376" s="223"/>
      <c r="S376" s="223"/>
      <c r="T376" s="224"/>
      <c r="AT376" s="225" t="s">
        <v>160</v>
      </c>
      <c r="AU376" s="225" t="s">
        <v>81</v>
      </c>
      <c r="AV376" s="12" t="s">
        <v>81</v>
      </c>
      <c r="AW376" s="12" t="s">
        <v>35</v>
      </c>
      <c r="AX376" s="12" t="s">
        <v>79</v>
      </c>
      <c r="AY376" s="225" t="s">
        <v>120</v>
      </c>
    </row>
    <row r="377" spans="2:65" s="12" customFormat="1" ht="13.5">
      <c r="B377" s="215"/>
      <c r="C377" s="216"/>
      <c r="D377" s="206" t="s">
        <v>160</v>
      </c>
      <c r="E377" s="216"/>
      <c r="F377" s="218" t="s">
        <v>775</v>
      </c>
      <c r="G377" s="216"/>
      <c r="H377" s="219">
        <v>10.5</v>
      </c>
      <c r="I377" s="220"/>
      <c r="J377" s="216"/>
      <c r="K377" s="216"/>
      <c r="L377" s="221"/>
      <c r="M377" s="222"/>
      <c r="N377" s="223"/>
      <c r="O377" s="223"/>
      <c r="P377" s="223"/>
      <c r="Q377" s="223"/>
      <c r="R377" s="223"/>
      <c r="S377" s="223"/>
      <c r="T377" s="224"/>
      <c r="AT377" s="225" t="s">
        <v>160</v>
      </c>
      <c r="AU377" s="225" t="s">
        <v>81</v>
      </c>
      <c r="AV377" s="12" t="s">
        <v>81</v>
      </c>
      <c r="AW377" s="12" t="s">
        <v>6</v>
      </c>
      <c r="AX377" s="12" t="s">
        <v>79</v>
      </c>
      <c r="AY377" s="225" t="s">
        <v>120</v>
      </c>
    </row>
    <row r="378" spans="2:65" s="1" customFormat="1" ht="16.5" customHeight="1">
      <c r="B378" s="40"/>
      <c r="C378" s="191" t="s">
        <v>776</v>
      </c>
      <c r="D378" s="191" t="s">
        <v>122</v>
      </c>
      <c r="E378" s="192" t="s">
        <v>777</v>
      </c>
      <c r="F378" s="193" t="s">
        <v>778</v>
      </c>
      <c r="G378" s="194" t="s">
        <v>206</v>
      </c>
      <c r="H378" s="195">
        <v>567.73500000000001</v>
      </c>
      <c r="I378" s="196"/>
      <c r="J378" s="197">
        <f>ROUND(I378*H378,2)</f>
        <v>0</v>
      </c>
      <c r="K378" s="193" t="s">
        <v>299</v>
      </c>
      <c r="L378" s="198"/>
      <c r="M378" s="199" t="s">
        <v>21</v>
      </c>
      <c r="N378" s="200" t="s">
        <v>42</v>
      </c>
      <c r="O378" s="41"/>
      <c r="P378" s="201">
        <f>O378*H378</f>
        <v>0</v>
      </c>
      <c r="Q378" s="201">
        <v>8.1000000000000003E-2</v>
      </c>
      <c r="R378" s="201">
        <f>Q378*H378</f>
        <v>45.986535000000003</v>
      </c>
      <c r="S378" s="201">
        <v>0</v>
      </c>
      <c r="T378" s="202">
        <f>S378*H378</f>
        <v>0</v>
      </c>
      <c r="AR378" s="23" t="s">
        <v>125</v>
      </c>
      <c r="AT378" s="23" t="s">
        <v>122</v>
      </c>
      <c r="AU378" s="23" t="s">
        <v>81</v>
      </c>
      <c r="AY378" s="23" t="s">
        <v>120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23" t="s">
        <v>79</v>
      </c>
      <c r="BK378" s="203">
        <f>ROUND(I378*H378,2)</f>
        <v>0</v>
      </c>
      <c r="BL378" s="23" t="s">
        <v>126</v>
      </c>
      <c r="BM378" s="23" t="s">
        <v>779</v>
      </c>
    </row>
    <row r="379" spans="2:65" s="11" customFormat="1" ht="13.5">
      <c r="B379" s="204"/>
      <c r="C379" s="205"/>
      <c r="D379" s="206" t="s">
        <v>160</v>
      </c>
      <c r="E379" s="207" t="s">
        <v>21</v>
      </c>
      <c r="F379" s="208" t="s">
        <v>753</v>
      </c>
      <c r="G379" s="205"/>
      <c r="H379" s="207" t="s">
        <v>21</v>
      </c>
      <c r="I379" s="209"/>
      <c r="J379" s="205"/>
      <c r="K379" s="205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160</v>
      </c>
      <c r="AU379" s="214" t="s">
        <v>81</v>
      </c>
      <c r="AV379" s="11" t="s">
        <v>79</v>
      </c>
      <c r="AW379" s="11" t="s">
        <v>35</v>
      </c>
      <c r="AX379" s="11" t="s">
        <v>71</v>
      </c>
      <c r="AY379" s="214" t="s">
        <v>120</v>
      </c>
    </row>
    <row r="380" spans="2:65" s="11" customFormat="1" ht="13.5">
      <c r="B380" s="204"/>
      <c r="C380" s="205"/>
      <c r="D380" s="206" t="s">
        <v>160</v>
      </c>
      <c r="E380" s="207" t="s">
        <v>21</v>
      </c>
      <c r="F380" s="208" t="s">
        <v>627</v>
      </c>
      <c r="G380" s="205"/>
      <c r="H380" s="207" t="s">
        <v>21</v>
      </c>
      <c r="I380" s="209"/>
      <c r="J380" s="205"/>
      <c r="K380" s="205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160</v>
      </c>
      <c r="AU380" s="214" t="s">
        <v>81</v>
      </c>
      <c r="AV380" s="11" t="s">
        <v>79</v>
      </c>
      <c r="AW380" s="11" t="s">
        <v>35</v>
      </c>
      <c r="AX380" s="11" t="s">
        <v>71</v>
      </c>
      <c r="AY380" s="214" t="s">
        <v>120</v>
      </c>
    </row>
    <row r="381" spans="2:65" s="12" customFormat="1" ht="13.5">
      <c r="B381" s="215"/>
      <c r="C381" s="216"/>
      <c r="D381" s="206" t="s">
        <v>160</v>
      </c>
      <c r="E381" s="217" t="s">
        <v>21</v>
      </c>
      <c r="F381" s="218" t="s">
        <v>780</v>
      </c>
      <c r="G381" s="216"/>
      <c r="H381" s="219">
        <v>130.80000000000001</v>
      </c>
      <c r="I381" s="220"/>
      <c r="J381" s="216"/>
      <c r="K381" s="216"/>
      <c r="L381" s="221"/>
      <c r="M381" s="222"/>
      <c r="N381" s="223"/>
      <c r="O381" s="223"/>
      <c r="P381" s="223"/>
      <c r="Q381" s="223"/>
      <c r="R381" s="223"/>
      <c r="S381" s="223"/>
      <c r="T381" s="224"/>
      <c r="AT381" s="225" t="s">
        <v>160</v>
      </c>
      <c r="AU381" s="225" t="s">
        <v>81</v>
      </c>
      <c r="AV381" s="12" t="s">
        <v>81</v>
      </c>
      <c r="AW381" s="12" t="s">
        <v>35</v>
      </c>
      <c r="AX381" s="12" t="s">
        <v>71</v>
      </c>
      <c r="AY381" s="225" t="s">
        <v>120</v>
      </c>
    </row>
    <row r="382" spans="2:65" s="12" customFormat="1" ht="13.5">
      <c r="B382" s="215"/>
      <c r="C382" s="216"/>
      <c r="D382" s="206" t="s">
        <v>160</v>
      </c>
      <c r="E382" s="217" t="s">
        <v>21</v>
      </c>
      <c r="F382" s="218" t="s">
        <v>781</v>
      </c>
      <c r="G382" s="216"/>
      <c r="H382" s="219">
        <v>143.30000000000001</v>
      </c>
      <c r="I382" s="220"/>
      <c r="J382" s="216"/>
      <c r="K382" s="216"/>
      <c r="L382" s="221"/>
      <c r="M382" s="222"/>
      <c r="N382" s="223"/>
      <c r="O382" s="223"/>
      <c r="P382" s="223"/>
      <c r="Q382" s="223"/>
      <c r="R382" s="223"/>
      <c r="S382" s="223"/>
      <c r="T382" s="224"/>
      <c r="AT382" s="225" t="s">
        <v>160</v>
      </c>
      <c r="AU382" s="225" t="s">
        <v>81</v>
      </c>
      <c r="AV382" s="12" t="s">
        <v>81</v>
      </c>
      <c r="AW382" s="12" t="s">
        <v>35</v>
      </c>
      <c r="AX382" s="12" t="s">
        <v>71</v>
      </c>
      <c r="AY382" s="225" t="s">
        <v>120</v>
      </c>
    </row>
    <row r="383" spans="2:65" s="12" customFormat="1" ht="13.5">
      <c r="B383" s="215"/>
      <c r="C383" s="216"/>
      <c r="D383" s="206" t="s">
        <v>160</v>
      </c>
      <c r="E383" s="217" t="s">
        <v>21</v>
      </c>
      <c r="F383" s="218" t="s">
        <v>782</v>
      </c>
      <c r="G383" s="216"/>
      <c r="H383" s="219">
        <v>113.1</v>
      </c>
      <c r="I383" s="220"/>
      <c r="J383" s="216"/>
      <c r="K383" s="216"/>
      <c r="L383" s="221"/>
      <c r="M383" s="222"/>
      <c r="N383" s="223"/>
      <c r="O383" s="223"/>
      <c r="P383" s="223"/>
      <c r="Q383" s="223"/>
      <c r="R383" s="223"/>
      <c r="S383" s="223"/>
      <c r="T383" s="224"/>
      <c r="AT383" s="225" t="s">
        <v>160</v>
      </c>
      <c r="AU383" s="225" t="s">
        <v>81</v>
      </c>
      <c r="AV383" s="12" t="s">
        <v>81</v>
      </c>
      <c r="AW383" s="12" t="s">
        <v>35</v>
      </c>
      <c r="AX383" s="12" t="s">
        <v>71</v>
      </c>
      <c r="AY383" s="225" t="s">
        <v>120</v>
      </c>
    </row>
    <row r="384" spans="2:65" s="12" customFormat="1" ht="13.5">
      <c r="B384" s="215"/>
      <c r="C384" s="216"/>
      <c r="D384" s="206" t="s">
        <v>160</v>
      </c>
      <c r="E384" s="217" t="s">
        <v>21</v>
      </c>
      <c r="F384" s="218" t="s">
        <v>783</v>
      </c>
      <c r="G384" s="216"/>
      <c r="H384" s="219">
        <v>153.5</v>
      </c>
      <c r="I384" s="220"/>
      <c r="J384" s="216"/>
      <c r="K384" s="216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160</v>
      </c>
      <c r="AU384" s="225" t="s">
        <v>81</v>
      </c>
      <c r="AV384" s="12" t="s">
        <v>81</v>
      </c>
      <c r="AW384" s="12" t="s">
        <v>35</v>
      </c>
      <c r="AX384" s="12" t="s">
        <v>71</v>
      </c>
      <c r="AY384" s="225" t="s">
        <v>120</v>
      </c>
    </row>
    <row r="385" spans="2:65" s="13" customFormat="1" ht="13.5">
      <c r="B385" s="226"/>
      <c r="C385" s="227"/>
      <c r="D385" s="206" t="s">
        <v>160</v>
      </c>
      <c r="E385" s="228" t="s">
        <v>251</v>
      </c>
      <c r="F385" s="229" t="s">
        <v>164</v>
      </c>
      <c r="G385" s="227"/>
      <c r="H385" s="230">
        <v>540.70000000000005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AT385" s="236" t="s">
        <v>160</v>
      </c>
      <c r="AU385" s="236" t="s">
        <v>81</v>
      </c>
      <c r="AV385" s="13" t="s">
        <v>126</v>
      </c>
      <c r="AW385" s="13" t="s">
        <v>35</v>
      </c>
      <c r="AX385" s="13" t="s">
        <v>79</v>
      </c>
      <c r="AY385" s="236" t="s">
        <v>120</v>
      </c>
    </row>
    <row r="386" spans="2:65" s="12" customFormat="1" ht="13.5">
      <c r="B386" s="215"/>
      <c r="C386" s="216"/>
      <c r="D386" s="206" t="s">
        <v>160</v>
      </c>
      <c r="E386" s="216"/>
      <c r="F386" s="218" t="s">
        <v>784</v>
      </c>
      <c r="G386" s="216"/>
      <c r="H386" s="219">
        <v>567.73500000000001</v>
      </c>
      <c r="I386" s="220"/>
      <c r="J386" s="216"/>
      <c r="K386" s="216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160</v>
      </c>
      <c r="AU386" s="225" t="s">
        <v>81</v>
      </c>
      <c r="AV386" s="12" t="s">
        <v>81</v>
      </c>
      <c r="AW386" s="12" t="s">
        <v>6</v>
      </c>
      <c r="AX386" s="12" t="s">
        <v>79</v>
      </c>
      <c r="AY386" s="225" t="s">
        <v>120</v>
      </c>
    </row>
    <row r="387" spans="2:65" s="1" customFormat="1" ht="16.5" customHeight="1">
      <c r="B387" s="40"/>
      <c r="C387" s="191" t="s">
        <v>785</v>
      </c>
      <c r="D387" s="191" t="s">
        <v>122</v>
      </c>
      <c r="E387" s="192" t="s">
        <v>786</v>
      </c>
      <c r="F387" s="193" t="s">
        <v>787</v>
      </c>
      <c r="G387" s="194" t="s">
        <v>206</v>
      </c>
      <c r="H387" s="195">
        <v>108.675</v>
      </c>
      <c r="I387" s="196"/>
      <c r="J387" s="197">
        <f>ROUND(I387*H387,2)</f>
        <v>0</v>
      </c>
      <c r="K387" s="193" t="s">
        <v>299</v>
      </c>
      <c r="L387" s="198"/>
      <c r="M387" s="199" t="s">
        <v>21</v>
      </c>
      <c r="N387" s="200" t="s">
        <v>42</v>
      </c>
      <c r="O387" s="41"/>
      <c r="P387" s="201">
        <f>O387*H387</f>
        <v>0</v>
      </c>
      <c r="Q387" s="201">
        <v>5.8000000000000003E-2</v>
      </c>
      <c r="R387" s="201">
        <f>Q387*H387</f>
        <v>6.3031500000000005</v>
      </c>
      <c r="S387" s="201">
        <v>0</v>
      </c>
      <c r="T387" s="202">
        <f>S387*H387</f>
        <v>0</v>
      </c>
      <c r="AR387" s="23" t="s">
        <v>125</v>
      </c>
      <c r="AT387" s="23" t="s">
        <v>122</v>
      </c>
      <c r="AU387" s="23" t="s">
        <v>81</v>
      </c>
      <c r="AY387" s="23" t="s">
        <v>120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23" t="s">
        <v>79</v>
      </c>
      <c r="BK387" s="203">
        <f>ROUND(I387*H387,2)</f>
        <v>0</v>
      </c>
      <c r="BL387" s="23" t="s">
        <v>126</v>
      </c>
      <c r="BM387" s="23" t="s">
        <v>788</v>
      </c>
    </row>
    <row r="388" spans="2:65" s="11" customFormat="1" ht="13.5">
      <c r="B388" s="204"/>
      <c r="C388" s="205"/>
      <c r="D388" s="206" t="s">
        <v>160</v>
      </c>
      <c r="E388" s="207" t="s">
        <v>21</v>
      </c>
      <c r="F388" s="208" t="s">
        <v>565</v>
      </c>
      <c r="G388" s="205"/>
      <c r="H388" s="207" t="s">
        <v>21</v>
      </c>
      <c r="I388" s="209"/>
      <c r="J388" s="205"/>
      <c r="K388" s="205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160</v>
      </c>
      <c r="AU388" s="214" t="s">
        <v>81</v>
      </c>
      <c r="AV388" s="11" t="s">
        <v>79</v>
      </c>
      <c r="AW388" s="11" t="s">
        <v>35</v>
      </c>
      <c r="AX388" s="11" t="s">
        <v>71</v>
      </c>
      <c r="AY388" s="214" t="s">
        <v>120</v>
      </c>
    </row>
    <row r="389" spans="2:65" s="11" customFormat="1" ht="13.5">
      <c r="B389" s="204"/>
      <c r="C389" s="205"/>
      <c r="D389" s="206" t="s">
        <v>160</v>
      </c>
      <c r="E389" s="207" t="s">
        <v>21</v>
      </c>
      <c r="F389" s="208" t="s">
        <v>627</v>
      </c>
      <c r="G389" s="205"/>
      <c r="H389" s="207" t="s">
        <v>21</v>
      </c>
      <c r="I389" s="209"/>
      <c r="J389" s="205"/>
      <c r="K389" s="205"/>
      <c r="L389" s="210"/>
      <c r="M389" s="211"/>
      <c r="N389" s="212"/>
      <c r="O389" s="212"/>
      <c r="P389" s="212"/>
      <c r="Q389" s="212"/>
      <c r="R389" s="212"/>
      <c r="S389" s="212"/>
      <c r="T389" s="213"/>
      <c r="AT389" s="214" t="s">
        <v>160</v>
      </c>
      <c r="AU389" s="214" t="s">
        <v>81</v>
      </c>
      <c r="AV389" s="11" t="s">
        <v>79</v>
      </c>
      <c r="AW389" s="11" t="s">
        <v>35</v>
      </c>
      <c r="AX389" s="11" t="s">
        <v>71</v>
      </c>
      <c r="AY389" s="214" t="s">
        <v>120</v>
      </c>
    </row>
    <row r="390" spans="2:65" s="12" customFormat="1" ht="13.5">
      <c r="B390" s="215"/>
      <c r="C390" s="216"/>
      <c r="D390" s="206" t="s">
        <v>160</v>
      </c>
      <c r="E390" s="217" t="s">
        <v>253</v>
      </c>
      <c r="F390" s="218" t="s">
        <v>789</v>
      </c>
      <c r="G390" s="216"/>
      <c r="H390" s="219">
        <v>103.5</v>
      </c>
      <c r="I390" s="220"/>
      <c r="J390" s="216"/>
      <c r="K390" s="216"/>
      <c r="L390" s="221"/>
      <c r="M390" s="222"/>
      <c r="N390" s="223"/>
      <c r="O390" s="223"/>
      <c r="P390" s="223"/>
      <c r="Q390" s="223"/>
      <c r="R390" s="223"/>
      <c r="S390" s="223"/>
      <c r="T390" s="224"/>
      <c r="AT390" s="225" t="s">
        <v>160</v>
      </c>
      <c r="AU390" s="225" t="s">
        <v>81</v>
      </c>
      <c r="AV390" s="12" t="s">
        <v>81</v>
      </c>
      <c r="AW390" s="12" t="s">
        <v>35</v>
      </c>
      <c r="AX390" s="12" t="s">
        <v>79</v>
      </c>
      <c r="AY390" s="225" t="s">
        <v>120</v>
      </c>
    </row>
    <row r="391" spans="2:65" s="12" customFormat="1" ht="13.5">
      <c r="B391" s="215"/>
      <c r="C391" s="216"/>
      <c r="D391" s="206" t="s">
        <v>160</v>
      </c>
      <c r="E391" s="216"/>
      <c r="F391" s="218" t="s">
        <v>790</v>
      </c>
      <c r="G391" s="216"/>
      <c r="H391" s="219">
        <v>108.675</v>
      </c>
      <c r="I391" s="220"/>
      <c r="J391" s="216"/>
      <c r="K391" s="216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160</v>
      </c>
      <c r="AU391" s="225" t="s">
        <v>81</v>
      </c>
      <c r="AV391" s="12" t="s">
        <v>81</v>
      </c>
      <c r="AW391" s="12" t="s">
        <v>6</v>
      </c>
      <c r="AX391" s="12" t="s">
        <v>79</v>
      </c>
      <c r="AY391" s="225" t="s">
        <v>120</v>
      </c>
    </row>
    <row r="392" spans="2:65" s="1" customFormat="1" ht="38.25" customHeight="1">
      <c r="B392" s="40"/>
      <c r="C392" s="237" t="s">
        <v>791</v>
      </c>
      <c r="D392" s="237" t="s">
        <v>203</v>
      </c>
      <c r="E392" s="238" t="s">
        <v>792</v>
      </c>
      <c r="F392" s="239" t="s">
        <v>793</v>
      </c>
      <c r="G392" s="240" t="s">
        <v>206</v>
      </c>
      <c r="H392" s="241">
        <v>103.5</v>
      </c>
      <c r="I392" s="242"/>
      <c r="J392" s="243">
        <f>ROUND(I392*H392,2)</f>
        <v>0</v>
      </c>
      <c r="K392" s="239" t="s">
        <v>299</v>
      </c>
      <c r="L392" s="60"/>
      <c r="M392" s="244" t="s">
        <v>21</v>
      </c>
      <c r="N392" s="245" t="s">
        <v>42</v>
      </c>
      <c r="O392" s="41"/>
      <c r="P392" s="201">
        <f>O392*H392</f>
        <v>0</v>
      </c>
      <c r="Q392" s="201">
        <v>0.1295</v>
      </c>
      <c r="R392" s="201">
        <f>Q392*H392</f>
        <v>13.40325</v>
      </c>
      <c r="S392" s="201">
        <v>0</v>
      </c>
      <c r="T392" s="202">
        <f>S392*H392</f>
        <v>0</v>
      </c>
      <c r="AR392" s="23" t="s">
        <v>126</v>
      </c>
      <c r="AT392" s="23" t="s">
        <v>203</v>
      </c>
      <c r="AU392" s="23" t="s">
        <v>81</v>
      </c>
      <c r="AY392" s="23" t="s">
        <v>120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3" t="s">
        <v>79</v>
      </c>
      <c r="BK392" s="203">
        <f>ROUND(I392*H392,2)</f>
        <v>0</v>
      </c>
      <c r="BL392" s="23" t="s">
        <v>126</v>
      </c>
      <c r="BM392" s="23" t="s">
        <v>794</v>
      </c>
    </row>
    <row r="393" spans="2:65" s="12" customFormat="1" ht="13.5">
      <c r="B393" s="215"/>
      <c r="C393" s="216"/>
      <c r="D393" s="206" t="s">
        <v>160</v>
      </c>
      <c r="E393" s="217" t="s">
        <v>21</v>
      </c>
      <c r="F393" s="218" t="s">
        <v>253</v>
      </c>
      <c r="G393" s="216"/>
      <c r="H393" s="219">
        <v>103.5</v>
      </c>
      <c r="I393" s="220"/>
      <c r="J393" s="216"/>
      <c r="K393" s="216"/>
      <c r="L393" s="221"/>
      <c r="M393" s="222"/>
      <c r="N393" s="223"/>
      <c r="O393" s="223"/>
      <c r="P393" s="223"/>
      <c r="Q393" s="223"/>
      <c r="R393" s="223"/>
      <c r="S393" s="223"/>
      <c r="T393" s="224"/>
      <c r="AT393" s="225" t="s">
        <v>160</v>
      </c>
      <c r="AU393" s="225" t="s">
        <v>81</v>
      </c>
      <c r="AV393" s="12" t="s">
        <v>81</v>
      </c>
      <c r="AW393" s="12" t="s">
        <v>35</v>
      </c>
      <c r="AX393" s="12" t="s">
        <v>79</v>
      </c>
      <c r="AY393" s="225" t="s">
        <v>120</v>
      </c>
    </row>
    <row r="394" spans="2:65" s="1" customFormat="1" ht="25.5" customHeight="1">
      <c r="B394" s="40"/>
      <c r="C394" s="237" t="s">
        <v>795</v>
      </c>
      <c r="D394" s="237" t="s">
        <v>203</v>
      </c>
      <c r="E394" s="238" t="s">
        <v>796</v>
      </c>
      <c r="F394" s="239" t="s">
        <v>797</v>
      </c>
      <c r="G394" s="240" t="s">
        <v>206</v>
      </c>
      <c r="H394" s="241">
        <v>119.9</v>
      </c>
      <c r="I394" s="242"/>
      <c r="J394" s="243">
        <f>ROUND(I394*H394,2)</f>
        <v>0</v>
      </c>
      <c r="K394" s="239" t="s">
        <v>21</v>
      </c>
      <c r="L394" s="60"/>
      <c r="M394" s="244" t="s">
        <v>21</v>
      </c>
      <c r="N394" s="245" t="s">
        <v>42</v>
      </c>
      <c r="O394" s="41"/>
      <c r="P394" s="201">
        <f>O394*H394</f>
        <v>0</v>
      </c>
      <c r="Q394" s="201">
        <v>0</v>
      </c>
      <c r="R394" s="201">
        <f>Q394*H394</f>
        <v>0</v>
      </c>
      <c r="S394" s="201">
        <v>0</v>
      </c>
      <c r="T394" s="202">
        <f>S394*H394</f>
        <v>0</v>
      </c>
      <c r="AR394" s="23" t="s">
        <v>126</v>
      </c>
      <c r="AT394" s="23" t="s">
        <v>203</v>
      </c>
      <c r="AU394" s="23" t="s">
        <v>81</v>
      </c>
      <c r="AY394" s="23" t="s">
        <v>120</v>
      </c>
      <c r="BE394" s="203">
        <f>IF(N394="základní",J394,0)</f>
        <v>0</v>
      </c>
      <c r="BF394" s="203">
        <f>IF(N394="snížená",J394,0)</f>
        <v>0</v>
      </c>
      <c r="BG394" s="203">
        <f>IF(N394="zákl. přenesená",J394,0)</f>
        <v>0</v>
      </c>
      <c r="BH394" s="203">
        <f>IF(N394="sníž. přenesená",J394,0)</f>
        <v>0</v>
      </c>
      <c r="BI394" s="203">
        <f>IF(N394="nulová",J394,0)</f>
        <v>0</v>
      </c>
      <c r="BJ394" s="23" t="s">
        <v>79</v>
      </c>
      <c r="BK394" s="203">
        <f>ROUND(I394*H394,2)</f>
        <v>0</v>
      </c>
      <c r="BL394" s="23" t="s">
        <v>126</v>
      </c>
      <c r="BM394" s="23" t="s">
        <v>798</v>
      </c>
    </row>
    <row r="395" spans="2:65" s="12" customFormat="1" ht="13.5">
      <c r="B395" s="215"/>
      <c r="C395" s="216"/>
      <c r="D395" s="206" t="s">
        <v>160</v>
      </c>
      <c r="E395" s="217" t="s">
        <v>21</v>
      </c>
      <c r="F395" s="218" t="s">
        <v>248</v>
      </c>
      <c r="G395" s="216"/>
      <c r="H395" s="219">
        <v>119.9</v>
      </c>
      <c r="I395" s="220"/>
      <c r="J395" s="216"/>
      <c r="K395" s="216"/>
      <c r="L395" s="221"/>
      <c r="M395" s="222"/>
      <c r="N395" s="223"/>
      <c r="O395" s="223"/>
      <c r="P395" s="223"/>
      <c r="Q395" s="223"/>
      <c r="R395" s="223"/>
      <c r="S395" s="223"/>
      <c r="T395" s="224"/>
      <c r="AT395" s="225" t="s">
        <v>160</v>
      </c>
      <c r="AU395" s="225" t="s">
        <v>81</v>
      </c>
      <c r="AV395" s="12" t="s">
        <v>81</v>
      </c>
      <c r="AW395" s="12" t="s">
        <v>35</v>
      </c>
      <c r="AX395" s="12" t="s">
        <v>79</v>
      </c>
      <c r="AY395" s="225" t="s">
        <v>120</v>
      </c>
    </row>
    <row r="396" spans="2:65" s="1" customFormat="1" ht="25.5" customHeight="1">
      <c r="B396" s="40"/>
      <c r="C396" s="237" t="s">
        <v>799</v>
      </c>
      <c r="D396" s="237" t="s">
        <v>203</v>
      </c>
      <c r="E396" s="238" t="s">
        <v>800</v>
      </c>
      <c r="F396" s="239" t="s">
        <v>801</v>
      </c>
      <c r="G396" s="240" t="s">
        <v>206</v>
      </c>
      <c r="H396" s="241">
        <v>119.9</v>
      </c>
      <c r="I396" s="242"/>
      <c r="J396" s="243">
        <f>ROUND(I396*H396,2)</f>
        <v>0</v>
      </c>
      <c r="K396" s="239" t="s">
        <v>207</v>
      </c>
      <c r="L396" s="60"/>
      <c r="M396" s="244" t="s">
        <v>21</v>
      </c>
      <c r="N396" s="245" t="s">
        <v>42</v>
      </c>
      <c r="O396" s="41"/>
      <c r="P396" s="201">
        <f>O396*H396</f>
        <v>0</v>
      </c>
      <c r="Q396" s="201">
        <v>0</v>
      </c>
      <c r="R396" s="201">
        <f>Q396*H396</f>
        <v>0</v>
      </c>
      <c r="S396" s="201">
        <v>0</v>
      </c>
      <c r="T396" s="202">
        <f>S396*H396</f>
        <v>0</v>
      </c>
      <c r="AR396" s="23" t="s">
        <v>126</v>
      </c>
      <c r="AT396" s="23" t="s">
        <v>203</v>
      </c>
      <c r="AU396" s="23" t="s">
        <v>81</v>
      </c>
      <c r="AY396" s="23" t="s">
        <v>120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23" t="s">
        <v>79</v>
      </c>
      <c r="BK396" s="203">
        <f>ROUND(I396*H396,2)</f>
        <v>0</v>
      </c>
      <c r="BL396" s="23" t="s">
        <v>126</v>
      </c>
      <c r="BM396" s="23" t="s">
        <v>802</v>
      </c>
    </row>
    <row r="397" spans="2:65" s="11" customFormat="1" ht="13.5">
      <c r="B397" s="204"/>
      <c r="C397" s="205"/>
      <c r="D397" s="206" t="s">
        <v>160</v>
      </c>
      <c r="E397" s="207" t="s">
        <v>21</v>
      </c>
      <c r="F397" s="208" t="s">
        <v>315</v>
      </c>
      <c r="G397" s="205"/>
      <c r="H397" s="207" t="s">
        <v>21</v>
      </c>
      <c r="I397" s="209"/>
      <c r="J397" s="205"/>
      <c r="K397" s="205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160</v>
      </c>
      <c r="AU397" s="214" t="s">
        <v>81</v>
      </c>
      <c r="AV397" s="11" t="s">
        <v>79</v>
      </c>
      <c r="AW397" s="11" t="s">
        <v>35</v>
      </c>
      <c r="AX397" s="11" t="s">
        <v>71</v>
      </c>
      <c r="AY397" s="214" t="s">
        <v>120</v>
      </c>
    </row>
    <row r="398" spans="2:65" s="12" customFormat="1" ht="13.5">
      <c r="B398" s="215"/>
      <c r="C398" s="216"/>
      <c r="D398" s="206" t="s">
        <v>160</v>
      </c>
      <c r="E398" s="217" t="s">
        <v>248</v>
      </c>
      <c r="F398" s="218" t="s">
        <v>803</v>
      </c>
      <c r="G398" s="216"/>
      <c r="H398" s="219">
        <v>119.9</v>
      </c>
      <c r="I398" s="220"/>
      <c r="J398" s="216"/>
      <c r="K398" s="216"/>
      <c r="L398" s="221"/>
      <c r="M398" s="222"/>
      <c r="N398" s="223"/>
      <c r="O398" s="223"/>
      <c r="P398" s="223"/>
      <c r="Q398" s="223"/>
      <c r="R398" s="223"/>
      <c r="S398" s="223"/>
      <c r="T398" s="224"/>
      <c r="AT398" s="225" t="s">
        <v>160</v>
      </c>
      <c r="AU398" s="225" t="s">
        <v>81</v>
      </c>
      <c r="AV398" s="12" t="s">
        <v>81</v>
      </c>
      <c r="AW398" s="12" t="s">
        <v>35</v>
      </c>
      <c r="AX398" s="12" t="s">
        <v>79</v>
      </c>
      <c r="AY398" s="225" t="s">
        <v>120</v>
      </c>
    </row>
    <row r="399" spans="2:65" s="1" customFormat="1" ht="25.5" customHeight="1">
      <c r="B399" s="40"/>
      <c r="C399" s="237" t="s">
        <v>804</v>
      </c>
      <c r="D399" s="237" t="s">
        <v>203</v>
      </c>
      <c r="E399" s="238" t="s">
        <v>805</v>
      </c>
      <c r="F399" s="239" t="s">
        <v>806</v>
      </c>
      <c r="G399" s="240" t="s">
        <v>220</v>
      </c>
      <c r="H399" s="241">
        <v>3864.3</v>
      </c>
      <c r="I399" s="242"/>
      <c r="J399" s="243">
        <f>ROUND(I399*H399,2)</f>
        <v>0</v>
      </c>
      <c r="K399" s="239" t="s">
        <v>207</v>
      </c>
      <c r="L399" s="60"/>
      <c r="M399" s="244" t="s">
        <v>21</v>
      </c>
      <c r="N399" s="245" t="s">
        <v>42</v>
      </c>
      <c r="O399" s="41"/>
      <c r="P399" s="201">
        <f>O399*H399</f>
        <v>0</v>
      </c>
      <c r="Q399" s="201">
        <v>0</v>
      </c>
      <c r="R399" s="201">
        <f>Q399*H399</f>
        <v>0</v>
      </c>
      <c r="S399" s="201">
        <v>0.02</v>
      </c>
      <c r="T399" s="202">
        <f>S399*H399</f>
        <v>77.286000000000001</v>
      </c>
      <c r="AR399" s="23" t="s">
        <v>126</v>
      </c>
      <c r="AT399" s="23" t="s">
        <v>203</v>
      </c>
      <c r="AU399" s="23" t="s">
        <v>81</v>
      </c>
      <c r="AY399" s="23" t="s">
        <v>120</v>
      </c>
      <c r="BE399" s="203">
        <f>IF(N399="základní",J399,0)</f>
        <v>0</v>
      </c>
      <c r="BF399" s="203">
        <f>IF(N399="snížená",J399,0)</f>
        <v>0</v>
      </c>
      <c r="BG399" s="203">
        <f>IF(N399="zákl. přenesená",J399,0)</f>
        <v>0</v>
      </c>
      <c r="BH399" s="203">
        <f>IF(N399="sníž. přenesená",J399,0)</f>
        <v>0</v>
      </c>
      <c r="BI399" s="203">
        <f>IF(N399="nulová",J399,0)</f>
        <v>0</v>
      </c>
      <c r="BJ399" s="23" t="s">
        <v>79</v>
      </c>
      <c r="BK399" s="203">
        <f>ROUND(I399*H399,2)</f>
        <v>0</v>
      </c>
      <c r="BL399" s="23" t="s">
        <v>126</v>
      </c>
      <c r="BM399" s="23" t="s">
        <v>807</v>
      </c>
    </row>
    <row r="400" spans="2:65" s="12" customFormat="1" ht="13.5">
      <c r="B400" s="215"/>
      <c r="C400" s="216"/>
      <c r="D400" s="206" t="s">
        <v>160</v>
      </c>
      <c r="E400" s="217" t="s">
        <v>21</v>
      </c>
      <c r="F400" s="218" t="s">
        <v>232</v>
      </c>
      <c r="G400" s="216"/>
      <c r="H400" s="219">
        <v>3864.3</v>
      </c>
      <c r="I400" s="220"/>
      <c r="J400" s="216"/>
      <c r="K400" s="216"/>
      <c r="L400" s="221"/>
      <c r="M400" s="222"/>
      <c r="N400" s="223"/>
      <c r="O400" s="223"/>
      <c r="P400" s="223"/>
      <c r="Q400" s="223"/>
      <c r="R400" s="223"/>
      <c r="S400" s="223"/>
      <c r="T400" s="224"/>
      <c r="AT400" s="225" t="s">
        <v>160</v>
      </c>
      <c r="AU400" s="225" t="s">
        <v>81</v>
      </c>
      <c r="AV400" s="12" t="s">
        <v>81</v>
      </c>
      <c r="AW400" s="12" t="s">
        <v>35</v>
      </c>
      <c r="AX400" s="12" t="s">
        <v>79</v>
      </c>
      <c r="AY400" s="225" t="s">
        <v>120</v>
      </c>
    </row>
    <row r="401" spans="2:65" s="1" customFormat="1" ht="16.5" customHeight="1">
      <c r="B401" s="40"/>
      <c r="C401" s="237" t="s">
        <v>808</v>
      </c>
      <c r="D401" s="237" t="s">
        <v>203</v>
      </c>
      <c r="E401" s="238" t="s">
        <v>809</v>
      </c>
      <c r="F401" s="239" t="s">
        <v>810</v>
      </c>
      <c r="G401" s="240" t="s">
        <v>206</v>
      </c>
      <c r="H401" s="241">
        <v>47</v>
      </c>
      <c r="I401" s="242"/>
      <c r="J401" s="243">
        <f>ROUND(I401*H401,2)</f>
        <v>0</v>
      </c>
      <c r="K401" s="239" t="s">
        <v>299</v>
      </c>
      <c r="L401" s="60"/>
      <c r="M401" s="244" t="s">
        <v>21</v>
      </c>
      <c r="N401" s="245" t="s">
        <v>42</v>
      </c>
      <c r="O401" s="41"/>
      <c r="P401" s="201">
        <f>O401*H401</f>
        <v>0</v>
      </c>
      <c r="Q401" s="201">
        <v>0</v>
      </c>
      <c r="R401" s="201">
        <f>Q401*H401</f>
        <v>0</v>
      </c>
      <c r="S401" s="201">
        <v>6.3E-2</v>
      </c>
      <c r="T401" s="202">
        <f>S401*H401</f>
        <v>2.9609999999999999</v>
      </c>
      <c r="AR401" s="23" t="s">
        <v>126</v>
      </c>
      <c r="AT401" s="23" t="s">
        <v>203</v>
      </c>
      <c r="AU401" s="23" t="s">
        <v>81</v>
      </c>
      <c r="AY401" s="23" t="s">
        <v>120</v>
      </c>
      <c r="BE401" s="203">
        <f>IF(N401="základní",J401,0)</f>
        <v>0</v>
      </c>
      <c r="BF401" s="203">
        <f>IF(N401="snížená",J401,0)</f>
        <v>0</v>
      </c>
      <c r="BG401" s="203">
        <f>IF(N401="zákl. přenesená",J401,0)</f>
        <v>0</v>
      </c>
      <c r="BH401" s="203">
        <f>IF(N401="sníž. přenesená",J401,0)</f>
        <v>0</v>
      </c>
      <c r="BI401" s="203">
        <f>IF(N401="nulová",J401,0)</f>
        <v>0</v>
      </c>
      <c r="BJ401" s="23" t="s">
        <v>79</v>
      </c>
      <c r="BK401" s="203">
        <f>ROUND(I401*H401,2)</f>
        <v>0</v>
      </c>
      <c r="BL401" s="23" t="s">
        <v>126</v>
      </c>
      <c r="BM401" s="23" t="s">
        <v>811</v>
      </c>
    </row>
    <row r="402" spans="2:65" s="11" customFormat="1" ht="13.5">
      <c r="B402" s="204"/>
      <c r="C402" s="205"/>
      <c r="D402" s="206" t="s">
        <v>160</v>
      </c>
      <c r="E402" s="207" t="s">
        <v>21</v>
      </c>
      <c r="F402" s="208" t="s">
        <v>336</v>
      </c>
      <c r="G402" s="205"/>
      <c r="H402" s="207" t="s">
        <v>21</v>
      </c>
      <c r="I402" s="209"/>
      <c r="J402" s="205"/>
      <c r="K402" s="205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160</v>
      </c>
      <c r="AU402" s="214" t="s">
        <v>81</v>
      </c>
      <c r="AV402" s="11" t="s">
        <v>79</v>
      </c>
      <c r="AW402" s="11" t="s">
        <v>35</v>
      </c>
      <c r="AX402" s="11" t="s">
        <v>71</v>
      </c>
      <c r="AY402" s="214" t="s">
        <v>120</v>
      </c>
    </row>
    <row r="403" spans="2:65" s="12" customFormat="1" ht="13.5">
      <c r="B403" s="215"/>
      <c r="C403" s="216"/>
      <c r="D403" s="206" t="s">
        <v>160</v>
      </c>
      <c r="E403" s="217" t="s">
        <v>21</v>
      </c>
      <c r="F403" s="218" t="s">
        <v>812</v>
      </c>
      <c r="G403" s="216"/>
      <c r="H403" s="219">
        <v>47</v>
      </c>
      <c r="I403" s="220"/>
      <c r="J403" s="216"/>
      <c r="K403" s="216"/>
      <c r="L403" s="221"/>
      <c r="M403" s="222"/>
      <c r="N403" s="223"/>
      <c r="O403" s="223"/>
      <c r="P403" s="223"/>
      <c r="Q403" s="223"/>
      <c r="R403" s="223"/>
      <c r="S403" s="223"/>
      <c r="T403" s="224"/>
      <c r="AT403" s="225" t="s">
        <v>160</v>
      </c>
      <c r="AU403" s="225" t="s">
        <v>81</v>
      </c>
      <c r="AV403" s="12" t="s">
        <v>81</v>
      </c>
      <c r="AW403" s="12" t="s">
        <v>35</v>
      </c>
      <c r="AX403" s="12" t="s">
        <v>79</v>
      </c>
      <c r="AY403" s="225" t="s">
        <v>120</v>
      </c>
    </row>
    <row r="404" spans="2:65" s="1" customFormat="1" ht="51" customHeight="1">
      <c r="B404" s="40"/>
      <c r="C404" s="237" t="s">
        <v>813</v>
      </c>
      <c r="D404" s="237" t="s">
        <v>203</v>
      </c>
      <c r="E404" s="238" t="s">
        <v>814</v>
      </c>
      <c r="F404" s="239" t="s">
        <v>815</v>
      </c>
      <c r="G404" s="240" t="s">
        <v>206</v>
      </c>
      <c r="H404" s="241">
        <v>51.7</v>
      </c>
      <c r="I404" s="242"/>
      <c r="J404" s="243">
        <f>ROUND(I404*H404,2)</f>
        <v>0</v>
      </c>
      <c r="K404" s="239" t="s">
        <v>21</v>
      </c>
      <c r="L404" s="60"/>
      <c r="M404" s="244" t="s">
        <v>21</v>
      </c>
      <c r="N404" s="245" t="s">
        <v>42</v>
      </c>
      <c r="O404" s="41"/>
      <c r="P404" s="201">
        <f>O404*H404</f>
        <v>0</v>
      </c>
      <c r="Q404" s="201">
        <v>6</v>
      </c>
      <c r="R404" s="201">
        <f>Q404*H404</f>
        <v>310.20000000000005</v>
      </c>
      <c r="S404" s="201">
        <v>0</v>
      </c>
      <c r="T404" s="202">
        <f>S404*H404</f>
        <v>0</v>
      </c>
      <c r="AR404" s="23" t="s">
        <v>126</v>
      </c>
      <c r="AT404" s="23" t="s">
        <v>203</v>
      </c>
      <c r="AU404" s="23" t="s">
        <v>81</v>
      </c>
      <c r="AY404" s="23" t="s">
        <v>120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3" t="s">
        <v>79</v>
      </c>
      <c r="BK404" s="203">
        <f>ROUND(I404*H404,2)</f>
        <v>0</v>
      </c>
      <c r="BL404" s="23" t="s">
        <v>126</v>
      </c>
      <c r="BM404" s="23" t="s">
        <v>816</v>
      </c>
    </row>
    <row r="405" spans="2:65" s="11" customFormat="1" ht="13.5">
      <c r="B405" s="204"/>
      <c r="C405" s="205"/>
      <c r="D405" s="206" t="s">
        <v>160</v>
      </c>
      <c r="E405" s="207" t="s">
        <v>21</v>
      </c>
      <c r="F405" s="208" t="s">
        <v>817</v>
      </c>
      <c r="G405" s="205"/>
      <c r="H405" s="207" t="s">
        <v>21</v>
      </c>
      <c r="I405" s="209"/>
      <c r="J405" s="205"/>
      <c r="K405" s="205"/>
      <c r="L405" s="210"/>
      <c r="M405" s="211"/>
      <c r="N405" s="212"/>
      <c r="O405" s="212"/>
      <c r="P405" s="212"/>
      <c r="Q405" s="212"/>
      <c r="R405" s="212"/>
      <c r="S405" s="212"/>
      <c r="T405" s="213"/>
      <c r="AT405" s="214" t="s">
        <v>160</v>
      </c>
      <c r="AU405" s="214" t="s">
        <v>81</v>
      </c>
      <c r="AV405" s="11" t="s">
        <v>79</v>
      </c>
      <c r="AW405" s="11" t="s">
        <v>35</v>
      </c>
      <c r="AX405" s="11" t="s">
        <v>71</v>
      </c>
      <c r="AY405" s="214" t="s">
        <v>120</v>
      </c>
    </row>
    <row r="406" spans="2:65" s="12" customFormat="1" ht="13.5">
      <c r="B406" s="215"/>
      <c r="C406" s="216"/>
      <c r="D406" s="206" t="s">
        <v>160</v>
      </c>
      <c r="E406" s="217" t="s">
        <v>21</v>
      </c>
      <c r="F406" s="218" t="s">
        <v>818</v>
      </c>
      <c r="G406" s="216"/>
      <c r="H406" s="219">
        <v>51.7</v>
      </c>
      <c r="I406" s="220"/>
      <c r="J406" s="216"/>
      <c r="K406" s="216"/>
      <c r="L406" s="221"/>
      <c r="M406" s="222"/>
      <c r="N406" s="223"/>
      <c r="O406" s="223"/>
      <c r="P406" s="223"/>
      <c r="Q406" s="223"/>
      <c r="R406" s="223"/>
      <c r="S406" s="223"/>
      <c r="T406" s="224"/>
      <c r="AT406" s="225" t="s">
        <v>160</v>
      </c>
      <c r="AU406" s="225" t="s">
        <v>81</v>
      </c>
      <c r="AV406" s="12" t="s">
        <v>81</v>
      </c>
      <c r="AW406" s="12" t="s">
        <v>35</v>
      </c>
      <c r="AX406" s="12" t="s">
        <v>79</v>
      </c>
      <c r="AY406" s="225" t="s">
        <v>120</v>
      </c>
    </row>
    <row r="407" spans="2:65" s="1" customFormat="1" ht="38.25" customHeight="1">
      <c r="B407" s="40"/>
      <c r="C407" s="237" t="s">
        <v>819</v>
      </c>
      <c r="D407" s="237" t="s">
        <v>203</v>
      </c>
      <c r="E407" s="238" t="s">
        <v>820</v>
      </c>
      <c r="F407" s="239" t="s">
        <v>821</v>
      </c>
      <c r="G407" s="240" t="s">
        <v>220</v>
      </c>
      <c r="H407" s="241">
        <v>51.7</v>
      </c>
      <c r="I407" s="242"/>
      <c r="J407" s="243">
        <f>ROUND(I407*H407,2)</f>
        <v>0</v>
      </c>
      <c r="K407" s="239" t="s">
        <v>21</v>
      </c>
      <c r="L407" s="60"/>
      <c r="M407" s="244" t="s">
        <v>21</v>
      </c>
      <c r="N407" s="245" t="s">
        <v>42</v>
      </c>
      <c r="O407" s="41"/>
      <c r="P407" s="201">
        <f>O407*H407</f>
        <v>0</v>
      </c>
      <c r="Q407" s="201">
        <v>0</v>
      </c>
      <c r="R407" s="201">
        <f>Q407*H407</f>
        <v>0</v>
      </c>
      <c r="S407" s="201">
        <v>0</v>
      </c>
      <c r="T407" s="202">
        <f>S407*H407</f>
        <v>0</v>
      </c>
      <c r="AR407" s="23" t="s">
        <v>126</v>
      </c>
      <c r="AT407" s="23" t="s">
        <v>203</v>
      </c>
      <c r="AU407" s="23" t="s">
        <v>81</v>
      </c>
      <c r="AY407" s="23" t="s">
        <v>120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23" t="s">
        <v>79</v>
      </c>
      <c r="BK407" s="203">
        <f>ROUND(I407*H407,2)</f>
        <v>0</v>
      </c>
      <c r="BL407" s="23" t="s">
        <v>126</v>
      </c>
      <c r="BM407" s="23" t="s">
        <v>822</v>
      </c>
    </row>
    <row r="408" spans="2:65" s="11" customFormat="1" ht="13.5">
      <c r="B408" s="204"/>
      <c r="C408" s="205"/>
      <c r="D408" s="206" t="s">
        <v>160</v>
      </c>
      <c r="E408" s="207" t="s">
        <v>21</v>
      </c>
      <c r="F408" s="208" t="s">
        <v>823</v>
      </c>
      <c r="G408" s="205"/>
      <c r="H408" s="207" t="s">
        <v>21</v>
      </c>
      <c r="I408" s="209"/>
      <c r="J408" s="205"/>
      <c r="K408" s="205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160</v>
      </c>
      <c r="AU408" s="214" t="s">
        <v>81</v>
      </c>
      <c r="AV408" s="11" t="s">
        <v>79</v>
      </c>
      <c r="AW408" s="11" t="s">
        <v>35</v>
      </c>
      <c r="AX408" s="11" t="s">
        <v>71</v>
      </c>
      <c r="AY408" s="214" t="s">
        <v>120</v>
      </c>
    </row>
    <row r="409" spans="2:65" s="12" customFormat="1" ht="13.5">
      <c r="B409" s="215"/>
      <c r="C409" s="216"/>
      <c r="D409" s="206" t="s">
        <v>160</v>
      </c>
      <c r="E409" s="217" t="s">
        <v>21</v>
      </c>
      <c r="F409" s="218" t="s">
        <v>824</v>
      </c>
      <c r="G409" s="216"/>
      <c r="H409" s="219">
        <v>51.7</v>
      </c>
      <c r="I409" s="220"/>
      <c r="J409" s="216"/>
      <c r="K409" s="216"/>
      <c r="L409" s="221"/>
      <c r="M409" s="222"/>
      <c r="N409" s="223"/>
      <c r="O409" s="223"/>
      <c r="P409" s="223"/>
      <c r="Q409" s="223"/>
      <c r="R409" s="223"/>
      <c r="S409" s="223"/>
      <c r="T409" s="224"/>
      <c r="AT409" s="225" t="s">
        <v>160</v>
      </c>
      <c r="AU409" s="225" t="s">
        <v>81</v>
      </c>
      <c r="AV409" s="12" t="s">
        <v>81</v>
      </c>
      <c r="AW409" s="12" t="s">
        <v>35</v>
      </c>
      <c r="AX409" s="12" t="s">
        <v>79</v>
      </c>
      <c r="AY409" s="225" t="s">
        <v>120</v>
      </c>
    </row>
    <row r="410" spans="2:65" s="1" customFormat="1" ht="16.5" customHeight="1">
      <c r="B410" s="40"/>
      <c r="C410" s="191" t="s">
        <v>825</v>
      </c>
      <c r="D410" s="191" t="s">
        <v>122</v>
      </c>
      <c r="E410" s="192" t="s">
        <v>826</v>
      </c>
      <c r="F410" s="193" t="s">
        <v>827</v>
      </c>
      <c r="G410" s="194" t="s">
        <v>124</v>
      </c>
      <c r="H410" s="195">
        <v>9</v>
      </c>
      <c r="I410" s="196"/>
      <c r="J410" s="197">
        <f>ROUND(I410*H410,2)</f>
        <v>0</v>
      </c>
      <c r="K410" s="193" t="s">
        <v>21</v>
      </c>
      <c r="L410" s="198"/>
      <c r="M410" s="199" t="s">
        <v>21</v>
      </c>
      <c r="N410" s="200" t="s">
        <v>42</v>
      </c>
      <c r="O410" s="41"/>
      <c r="P410" s="201">
        <f>O410*H410</f>
        <v>0</v>
      </c>
      <c r="Q410" s="201">
        <v>0</v>
      </c>
      <c r="R410" s="201">
        <f>Q410*H410</f>
        <v>0</v>
      </c>
      <c r="S410" s="201">
        <v>0</v>
      </c>
      <c r="T410" s="202">
        <f>S410*H410</f>
        <v>0</v>
      </c>
      <c r="AR410" s="23" t="s">
        <v>125</v>
      </c>
      <c r="AT410" s="23" t="s">
        <v>122</v>
      </c>
      <c r="AU410" s="23" t="s">
        <v>81</v>
      </c>
      <c r="AY410" s="23" t="s">
        <v>120</v>
      </c>
      <c r="BE410" s="203">
        <f>IF(N410="základní",J410,0)</f>
        <v>0</v>
      </c>
      <c r="BF410" s="203">
        <f>IF(N410="snížená",J410,0)</f>
        <v>0</v>
      </c>
      <c r="BG410" s="203">
        <f>IF(N410="zákl. přenesená",J410,0)</f>
        <v>0</v>
      </c>
      <c r="BH410" s="203">
        <f>IF(N410="sníž. přenesená",J410,0)</f>
        <v>0</v>
      </c>
      <c r="BI410" s="203">
        <f>IF(N410="nulová",J410,0)</f>
        <v>0</v>
      </c>
      <c r="BJ410" s="23" t="s">
        <v>79</v>
      </c>
      <c r="BK410" s="203">
        <f>ROUND(I410*H410,2)</f>
        <v>0</v>
      </c>
      <c r="BL410" s="23" t="s">
        <v>126</v>
      </c>
      <c r="BM410" s="23" t="s">
        <v>828</v>
      </c>
    </row>
    <row r="411" spans="2:65" s="11" customFormat="1" ht="13.5">
      <c r="B411" s="204"/>
      <c r="C411" s="205"/>
      <c r="D411" s="206" t="s">
        <v>160</v>
      </c>
      <c r="E411" s="207" t="s">
        <v>21</v>
      </c>
      <c r="F411" s="208" t="s">
        <v>829</v>
      </c>
      <c r="G411" s="205"/>
      <c r="H411" s="207" t="s">
        <v>21</v>
      </c>
      <c r="I411" s="209"/>
      <c r="J411" s="205"/>
      <c r="K411" s="205"/>
      <c r="L411" s="210"/>
      <c r="M411" s="211"/>
      <c r="N411" s="212"/>
      <c r="O411" s="212"/>
      <c r="P411" s="212"/>
      <c r="Q411" s="212"/>
      <c r="R411" s="212"/>
      <c r="S411" s="212"/>
      <c r="T411" s="213"/>
      <c r="AT411" s="214" t="s">
        <v>160</v>
      </c>
      <c r="AU411" s="214" t="s">
        <v>81</v>
      </c>
      <c r="AV411" s="11" t="s">
        <v>79</v>
      </c>
      <c r="AW411" s="11" t="s">
        <v>35</v>
      </c>
      <c r="AX411" s="11" t="s">
        <v>71</v>
      </c>
      <c r="AY411" s="214" t="s">
        <v>120</v>
      </c>
    </row>
    <row r="412" spans="2:65" s="12" customFormat="1" ht="13.5">
      <c r="B412" s="215"/>
      <c r="C412" s="216"/>
      <c r="D412" s="206" t="s">
        <v>160</v>
      </c>
      <c r="E412" s="217" t="s">
        <v>21</v>
      </c>
      <c r="F412" s="218" t="s">
        <v>151</v>
      </c>
      <c r="G412" s="216"/>
      <c r="H412" s="219">
        <v>9</v>
      </c>
      <c r="I412" s="220"/>
      <c r="J412" s="216"/>
      <c r="K412" s="216"/>
      <c r="L412" s="221"/>
      <c r="M412" s="222"/>
      <c r="N412" s="223"/>
      <c r="O412" s="223"/>
      <c r="P412" s="223"/>
      <c r="Q412" s="223"/>
      <c r="R412" s="223"/>
      <c r="S412" s="223"/>
      <c r="T412" s="224"/>
      <c r="AT412" s="225" t="s">
        <v>160</v>
      </c>
      <c r="AU412" s="225" t="s">
        <v>81</v>
      </c>
      <c r="AV412" s="12" t="s">
        <v>81</v>
      </c>
      <c r="AW412" s="12" t="s">
        <v>35</v>
      </c>
      <c r="AX412" s="12" t="s">
        <v>79</v>
      </c>
      <c r="AY412" s="225" t="s">
        <v>120</v>
      </c>
    </row>
    <row r="413" spans="2:65" s="1" customFormat="1" ht="25.5" customHeight="1">
      <c r="B413" s="40"/>
      <c r="C413" s="237" t="s">
        <v>830</v>
      </c>
      <c r="D413" s="237" t="s">
        <v>203</v>
      </c>
      <c r="E413" s="238" t="s">
        <v>831</v>
      </c>
      <c r="F413" s="239" t="s">
        <v>832</v>
      </c>
      <c r="G413" s="240" t="s">
        <v>236</v>
      </c>
      <c r="H413" s="241">
        <v>3.1019999999999999</v>
      </c>
      <c r="I413" s="242"/>
      <c r="J413" s="243">
        <f>ROUND(I413*H413,2)</f>
        <v>0</v>
      </c>
      <c r="K413" s="239" t="s">
        <v>21</v>
      </c>
      <c r="L413" s="60"/>
      <c r="M413" s="244" t="s">
        <v>21</v>
      </c>
      <c r="N413" s="245" t="s">
        <v>42</v>
      </c>
      <c r="O413" s="41"/>
      <c r="P413" s="201">
        <f>O413*H413</f>
        <v>0</v>
      </c>
      <c r="Q413" s="201">
        <v>0</v>
      </c>
      <c r="R413" s="201">
        <f>Q413*H413</f>
        <v>0</v>
      </c>
      <c r="S413" s="201">
        <v>0</v>
      </c>
      <c r="T413" s="202">
        <f>S413*H413</f>
        <v>0</v>
      </c>
      <c r="AR413" s="23" t="s">
        <v>126</v>
      </c>
      <c r="AT413" s="23" t="s">
        <v>203</v>
      </c>
      <c r="AU413" s="23" t="s">
        <v>81</v>
      </c>
      <c r="AY413" s="23" t="s">
        <v>120</v>
      </c>
      <c r="BE413" s="203">
        <f>IF(N413="základní",J413,0)</f>
        <v>0</v>
      </c>
      <c r="BF413" s="203">
        <f>IF(N413="snížená",J413,0)</f>
        <v>0</v>
      </c>
      <c r="BG413" s="203">
        <f>IF(N413="zákl. přenesená",J413,0)</f>
        <v>0</v>
      </c>
      <c r="BH413" s="203">
        <f>IF(N413="sníž. přenesená",J413,0)</f>
        <v>0</v>
      </c>
      <c r="BI413" s="203">
        <f>IF(N413="nulová",J413,0)</f>
        <v>0</v>
      </c>
      <c r="BJ413" s="23" t="s">
        <v>79</v>
      </c>
      <c r="BK413" s="203">
        <f>ROUND(I413*H413,2)</f>
        <v>0</v>
      </c>
      <c r="BL413" s="23" t="s">
        <v>126</v>
      </c>
      <c r="BM413" s="23" t="s">
        <v>833</v>
      </c>
    </row>
    <row r="414" spans="2:65" s="11" customFormat="1" ht="13.5">
      <c r="B414" s="204"/>
      <c r="C414" s="205"/>
      <c r="D414" s="206" t="s">
        <v>160</v>
      </c>
      <c r="E414" s="207" t="s">
        <v>21</v>
      </c>
      <c r="F414" s="208" t="s">
        <v>315</v>
      </c>
      <c r="G414" s="205"/>
      <c r="H414" s="207" t="s">
        <v>21</v>
      </c>
      <c r="I414" s="209"/>
      <c r="J414" s="205"/>
      <c r="K414" s="205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160</v>
      </c>
      <c r="AU414" s="214" t="s">
        <v>81</v>
      </c>
      <c r="AV414" s="11" t="s">
        <v>79</v>
      </c>
      <c r="AW414" s="11" t="s">
        <v>35</v>
      </c>
      <c r="AX414" s="11" t="s">
        <v>71</v>
      </c>
      <c r="AY414" s="214" t="s">
        <v>120</v>
      </c>
    </row>
    <row r="415" spans="2:65" s="11" customFormat="1" ht="13.5">
      <c r="B415" s="204"/>
      <c r="C415" s="205"/>
      <c r="D415" s="206" t="s">
        <v>160</v>
      </c>
      <c r="E415" s="207" t="s">
        <v>21</v>
      </c>
      <c r="F415" s="208" t="s">
        <v>834</v>
      </c>
      <c r="G415" s="205"/>
      <c r="H415" s="207" t="s">
        <v>21</v>
      </c>
      <c r="I415" s="209"/>
      <c r="J415" s="205"/>
      <c r="K415" s="205"/>
      <c r="L415" s="210"/>
      <c r="M415" s="211"/>
      <c r="N415" s="212"/>
      <c r="O415" s="212"/>
      <c r="P415" s="212"/>
      <c r="Q415" s="212"/>
      <c r="R415" s="212"/>
      <c r="S415" s="212"/>
      <c r="T415" s="213"/>
      <c r="AT415" s="214" t="s">
        <v>160</v>
      </c>
      <c r="AU415" s="214" t="s">
        <v>81</v>
      </c>
      <c r="AV415" s="11" t="s">
        <v>79</v>
      </c>
      <c r="AW415" s="11" t="s">
        <v>35</v>
      </c>
      <c r="AX415" s="11" t="s">
        <v>71</v>
      </c>
      <c r="AY415" s="214" t="s">
        <v>120</v>
      </c>
    </row>
    <row r="416" spans="2:65" s="12" customFormat="1" ht="13.5">
      <c r="B416" s="215"/>
      <c r="C416" s="216"/>
      <c r="D416" s="206" t="s">
        <v>160</v>
      </c>
      <c r="E416" s="217" t="s">
        <v>21</v>
      </c>
      <c r="F416" s="218" t="s">
        <v>835</v>
      </c>
      <c r="G416" s="216"/>
      <c r="H416" s="219">
        <v>3.1019999999999999</v>
      </c>
      <c r="I416" s="220"/>
      <c r="J416" s="216"/>
      <c r="K416" s="216"/>
      <c r="L416" s="221"/>
      <c r="M416" s="222"/>
      <c r="N416" s="223"/>
      <c r="O416" s="223"/>
      <c r="P416" s="223"/>
      <c r="Q416" s="223"/>
      <c r="R416" s="223"/>
      <c r="S416" s="223"/>
      <c r="T416" s="224"/>
      <c r="AT416" s="225" t="s">
        <v>160</v>
      </c>
      <c r="AU416" s="225" t="s">
        <v>81</v>
      </c>
      <c r="AV416" s="12" t="s">
        <v>81</v>
      </c>
      <c r="AW416" s="12" t="s">
        <v>35</v>
      </c>
      <c r="AX416" s="12" t="s">
        <v>79</v>
      </c>
      <c r="AY416" s="225" t="s">
        <v>120</v>
      </c>
    </row>
    <row r="417" spans="2:65" s="1" customFormat="1" ht="16.5" customHeight="1">
      <c r="B417" s="40"/>
      <c r="C417" s="237" t="s">
        <v>836</v>
      </c>
      <c r="D417" s="237" t="s">
        <v>203</v>
      </c>
      <c r="E417" s="238" t="s">
        <v>837</v>
      </c>
      <c r="F417" s="239" t="s">
        <v>838</v>
      </c>
      <c r="G417" s="240" t="s">
        <v>124</v>
      </c>
      <c r="H417" s="241">
        <v>1</v>
      </c>
      <c r="I417" s="242"/>
      <c r="J417" s="243">
        <f>ROUND(I417*H417,2)</f>
        <v>0</v>
      </c>
      <c r="K417" s="239" t="s">
        <v>21</v>
      </c>
      <c r="L417" s="60"/>
      <c r="M417" s="244" t="s">
        <v>21</v>
      </c>
      <c r="N417" s="245" t="s">
        <v>42</v>
      </c>
      <c r="O417" s="41"/>
      <c r="P417" s="201">
        <f>O417*H417</f>
        <v>0</v>
      </c>
      <c r="Q417" s="201">
        <v>0</v>
      </c>
      <c r="R417" s="201">
        <f>Q417*H417</f>
        <v>0</v>
      </c>
      <c r="S417" s="201">
        <v>0</v>
      </c>
      <c r="T417" s="202">
        <f>S417*H417</f>
        <v>0</v>
      </c>
      <c r="AR417" s="23" t="s">
        <v>126</v>
      </c>
      <c r="AT417" s="23" t="s">
        <v>203</v>
      </c>
      <c r="AU417" s="23" t="s">
        <v>81</v>
      </c>
      <c r="AY417" s="23" t="s">
        <v>120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3" t="s">
        <v>79</v>
      </c>
      <c r="BK417" s="203">
        <f>ROUND(I417*H417,2)</f>
        <v>0</v>
      </c>
      <c r="BL417" s="23" t="s">
        <v>126</v>
      </c>
      <c r="BM417" s="23" t="s">
        <v>839</v>
      </c>
    </row>
    <row r="418" spans="2:65" s="1" customFormat="1" ht="16.5" customHeight="1">
      <c r="B418" s="40"/>
      <c r="C418" s="237" t="s">
        <v>840</v>
      </c>
      <c r="D418" s="237" t="s">
        <v>203</v>
      </c>
      <c r="E418" s="238" t="s">
        <v>841</v>
      </c>
      <c r="F418" s="239" t="s">
        <v>842</v>
      </c>
      <c r="G418" s="240" t="s">
        <v>124</v>
      </c>
      <c r="H418" s="241">
        <v>8</v>
      </c>
      <c r="I418" s="242"/>
      <c r="J418" s="243">
        <f>ROUND(I418*H418,2)</f>
        <v>0</v>
      </c>
      <c r="K418" s="239" t="s">
        <v>21</v>
      </c>
      <c r="L418" s="60"/>
      <c r="M418" s="244" t="s">
        <v>21</v>
      </c>
      <c r="N418" s="245" t="s">
        <v>42</v>
      </c>
      <c r="O418" s="41"/>
      <c r="P418" s="201">
        <f>O418*H418</f>
        <v>0</v>
      </c>
      <c r="Q418" s="201">
        <v>0</v>
      </c>
      <c r="R418" s="201">
        <f>Q418*H418</f>
        <v>0</v>
      </c>
      <c r="S418" s="201">
        <v>0</v>
      </c>
      <c r="T418" s="202">
        <f>S418*H418</f>
        <v>0</v>
      </c>
      <c r="AR418" s="23" t="s">
        <v>126</v>
      </c>
      <c r="AT418" s="23" t="s">
        <v>203</v>
      </c>
      <c r="AU418" s="23" t="s">
        <v>81</v>
      </c>
      <c r="AY418" s="23" t="s">
        <v>120</v>
      </c>
      <c r="BE418" s="203">
        <f>IF(N418="základní",J418,0)</f>
        <v>0</v>
      </c>
      <c r="BF418" s="203">
        <f>IF(N418="snížená",J418,0)</f>
        <v>0</v>
      </c>
      <c r="BG418" s="203">
        <f>IF(N418="zákl. přenesená",J418,0)</f>
        <v>0</v>
      </c>
      <c r="BH418" s="203">
        <f>IF(N418="sníž. přenesená",J418,0)</f>
        <v>0</v>
      </c>
      <c r="BI418" s="203">
        <f>IF(N418="nulová",J418,0)</f>
        <v>0</v>
      </c>
      <c r="BJ418" s="23" t="s">
        <v>79</v>
      </c>
      <c r="BK418" s="203">
        <f>ROUND(I418*H418,2)</f>
        <v>0</v>
      </c>
      <c r="BL418" s="23" t="s">
        <v>126</v>
      </c>
      <c r="BM418" s="23" t="s">
        <v>843</v>
      </c>
    </row>
    <row r="419" spans="2:65" s="1" customFormat="1" ht="38.25" customHeight="1">
      <c r="B419" s="40"/>
      <c r="C419" s="237" t="s">
        <v>844</v>
      </c>
      <c r="D419" s="237" t="s">
        <v>203</v>
      </c>
      <c r="E419" s="238" t="s">
        <v>845</v>
      </c>
      <c r="F419" s="239" t="s">
        <v>846</v>
      </c>
      <c r="G419" s="240" t="s">
        <v>124</v>
      </c>
      <c r="H419" s="241">
        <v>14</v>
      </c>
      <c r="I419" s="242"/>
      <c r="J419" s="243">
        <f>ROUND(I419*H419,2)</f>
        <v>0</v>
      </c>
      <c r="K419" s="239" t="s">
        <v>21</v>
      </c>
      <c r="L419" s="60"/>
      <c r="M419" s="244" t="s">
        <v>21</v>
      </c>
      <c r="N419" s="245" t="s">
        <v>42</v>
      </c>
      <c r="O419" s="41"/>
      <c r="P419" s="201">
        <f>O419*H419</f>
        <v>0</v>
      </c>
      <c r="Q419" s="201">
        <v>0</v>
      </c>
      <c r="R419" s="201">
        <f>Q419*H419</f>
        <v>0</v>
      </c>
      <c r="S419" s="201">
        <v>0</v>
      </c>
      <c r="T419" s="202">
        <f>S419*H419</f>
        <v>0</v>
      </c>
      <c r="AR419" s="23" t="s">
        <v>126</v>
      </c>
      <c r="AT419" s="23" t="s">
        <v>203</v>
      </c>
      <c r="AU419" s="23" t="s">
        <v>81</v>
      </c>
      <c r="AY419" s="23" t="s">
        <v>120</v>
      </c>
      <c r="BE419" s="203">
        <f>IF(N419="základní",J419,0)</f>
        <v>0</v>
      </c>
      <c r="BF419" s="203">
        <f>IF(N419="snížená",J419,0)</f>
        <v>0</v>
      </c>
      <c r="BG419" s="203">
        <f>IF(N419="zákl. přenesená",J419,0)</f>
        <v>0</v>
      </c>
      <c r="BH419" s="203">
        <f>IF(N419="sníž. přenesená",J419,0)</f>
        <v>0</v>
      </c>
      <c r="BI419" s="203">
        <f>IF(N419="nulová",J419,0)</f>
        <v>0</v>
      </c>
      <c r="BJ419" s="23" t="s">
        <v>79</v>
      </c>
      <c r="BK419" s="203">
        <f>ROUND(I419*H419,2)</f>
        <v>0</v>
      </c>
      <c r="BL419" s="23" t="s">
        <v>126</v>
      </c>
      <c r="BM419" s="23" t="s">
        <v>847</v>
      </c>
    </row>
    <row r="420" spans="2:65" s="10" customFormat="1" ht="29.85" customHeight="1">
      <c r="B420" s="175"/>
      <c r="C420" s="176"/>
      <c r="D420" s="177" t="s">
        <v>70</v>
      </c>
      <c r="E420" s="189" t="s">
        <v>848</v>
      </c>
      <c r="F420" s="189" t="s">
        <v>849</v>
      </c>
      <c r="G420" s="176"/>
      <c r="H420" s="176"/>
      <c r="I420" s="179"/>
      <c r="J420" s="190">
        <f>BK420</f>
        <v>0</v>
      </c>
      <c r="K420" s="176"/>
      <c r="L420" s="181"/>
      <c r="M420" s="182"/>
      <c r="N420" s="183"/>
      <c r="O420" s="183"/>
      <c r="P420" s="184">
        <f>SUM(P421:P434)</f>
        <v>0</v>
      </c>
      <c r="Q420" s="183"/>
      <c r="R420" s="184">
        <f>SUM(R421:R434)</f>
        <v>0</v>
      </c>
      <c r="S420" s="183"/>
      <c r="T420" s="185">
        <f>SUM(T421:T434)</f>
        <v>0</v>
      </c>
      <c r="AR420" s="186" t="s">
        <v>79</v>
      </c>
      <c r="AT420" s="187" t="s">
        <v>70</v>
      </c>
      <c r="AU420" s="187" t="s">
        <v>79</v>
      </c>
      <c r="AY420" s="186" t="s">
        <v>120</v>
      </c>
      <c r="BK420" s="188">
        <f>SUM(BK421:BK434)</f>
        <v>0</v>
      </c>
    </row>
    <row r="421" spans="2:65" s="1" customFormat="1" ht="25.5" customHeight="1">
      <c r="B421" s="40"/>
      <c r="C421" s="237" t="s">
        <v>850</v>
      </c>
      <c r="D421" s="237" t="s">
        <v>203</v>
      </c>
      <c r="E421" s="238" t="s">
        <v>851</v>
      </c>
      <c r="F421" s="239" t="s">
        <v>852</v>
      </c>
      <c r="G421" s="240" t="s">
        <v>419</v>
      </c>
      <c r="H421" s="241">
        <v>4393.1530000000002</v>
      </c>
      <c r="I421" s="242"/>
      <c r="J421" s="243">
        <f>ROUND(I421*H421,2)</f>
        <v>0</v>
      </c>
      <c r="K421" s="239" t="s">
        <v>207</v>
      </c>
      <c r="L421" s="60"/>
      <c r="M421" s="244" t="s">
        <v>21</v>
      </c>
      <c r="N421" s="245" t="s">
        <v>42</v>
      </c>
      <c r="O421" s="41"/>
      <c r="P421" s="201">
        <f>O421*H421</f>
        <v>0</v>
      </c>
      <c r="Q421" s="201">
        <v>0</v>
      </c>
      <c r="R421" s="201">
        <f>Q421*H421</f>
        <v>0</v>
      </c>
      <c r="S421" s="201">
        <v>0</v>
      </c>
      <c r="T421" s="202">
        <f>S421*H421</f>
        <v>0</v>
      </c>
      <c r="AR421" s="23" t="s">
        <v>126</v>
      </c>
      <c r="AT421" s="23" t="s">
        <v>203</v>
      </c>
      <c r="AU421" s="23" t="s">
        <v>81</v>
      </c>
      <c r="AY421" s="23" t="s">
        <v>120</v>
      </c>
      <c r="BE421" s="203">
        <f>IF(N421="základní",J421,0)</f>
        <v>0</v>
      </c>
      <c r="BF421" s="203">
        <f>IF(N421="snížená",J421,0)</f>
        <v>0</v>
      </c>
      <c r="BG421" s="203">
        <f>IF(N421="zákl. přenesená",J421,0)</f>
        <v>0</v>
      </c>
      <c r="BH421" s="203">
        <f>IF(N421="sníž. přenesená",J421,0)</f>
        <v>0</v>
      </c>
      <c r="BI421" s="203">
        <f>IF(N421="nulová",J421,0)</f>
        <v>0</v>
      </c>
      <c r="BJ421" s="23" t="s">
        <v>79</v>
      </c>
      <c r="BK421" s="203">
        <f>ROUND(I421*H421,2)</f>
        <v>0</v>
      </c>
      <c r="BL421" s="23" t="s">
        <v>126</v>
      </c>
      <c r="BM421" s="23" t="s">
        <v>853</v>
      </c>
    </row>
    <row r="422" spans="2:65" s="1" customFormat="1" ht="25.5" customHeight="1">
      <c r="B422" s="40"/>
      <c r="C422" s="237" t="s">
        <v>854</v>
      </c>
      <c r="D422" s="237" t="s">
        <v>203</v>
      </c>
      <c r="E422" s="238" t="s">
        <v>855</v>
      </c>
      <c r="F422" s="239" t="s">
        <v>856</v>
      </c>
      <c r="G422" s="240" t="s">
        <v>419</v>
      </c>
      <c r="H422" s="241">
        <v>4393.1530000000002</v>
      </c>
      <c r="I422" s="242"/>
      <c r="J422" s="243">
        <f>ROUND(I422*H422,2)</f>
        <v>0</v>
      </c>
      <c r="K422" s="239" t="s">
        <v>207</v>
      </c>
      <c r="L422" s="60"/>
      <c r="M422" s="244" t="s">
        <v>21</v>
      </c>
      <c r="N422" s="245" t="s">
        <v>42</v>
      </c>
      <c r="O422" s="41"/>
      <c r="P422" s="201">
        <f>O422*H422</f>
        <v>0</v>
      </c>
      <c r="Q422" s="201">
        <v>0</v>
      </c>
      <c r="R422" s="201">
        <f>Q422*H422</f>
        <v>0</v>
      </c>
      <c r="S422" s="201">
        <v>0</v>
      </c>
      <c r="T422" s="202">
        <f>S422*H422</f>
        <v>0</v>
      </c>
      <c r="AR422" s="23" t="s">
        <v>126</v>
      </c>
      <c r="AT422" s="23" t="s">
        <v>203</v>
      </c>
      <c r="AU422" s="23" t="s">
        <v>81</v>
      </c>
      <c r="AY422" s="23" t="s">
        <v>120</v>
      </c>
      <c r="BE422" s="203">
        <f>IF(N422="základní",J422,0)</f>
        <v>0</v>
      </c>
      <c r="BF422" s="203">
        <f>IF(N422="snížená",J422,0)</f>
        <v>0</v>
      </c>
      <c r="BG422" s="203">
        <f>IF(N422="zákl. přenesená",J422,0)</f>
        <v>0</v>
      </c>
      <c r="BH422" s="203">
        <f>IF(N422="sníž. přenesená",J422,0)</f>
        <v>0</v>
      </c>
      <c r="BI422" s="203">
        <f>IF(N422="nulová",J422,0)</f>
        <v>0</v>
      </c>
      <c r="BJ422" s="23" t="s">
        <v>79</v>
      </c>
      <c r="BK422" s="203">
        <f>ROUND(I422*H422,2)</f>
        <v>0</v>
      </c>
      <c r="BL422" s="23" t="s">
        <v>126</v>
      </c>
      <c r="BM422" s="23" t="s">
        <v>857</v>
      </c>
    </row>
    <row r="423" spans="2:65" s="1" customFormat="1" ht="25.5" customHeight="1">
      <c r="B423" s="40"/>
      <c r="C423" s="237" t="s">
        <v>858</v>
      </c>
      <c r="D423" s="237" t="s">
        <v>203</v>
      </c>
      <c r="E423" s="238" t="s">
        <v>859</v>
      </c>
      <c r="F423" s="239" t="s">
        <v>860</v>
      </c>
      <c r="G423" s="240" t="s">
        <v>419</v>
      </c>
      <c r="H423" s="241">
        <v>105435.67200000001</v>
      </c>
      <c r="I423" s="242"/>
      <c r="J423" s="243">
        <f>ROUND(I423*H423,2)</f>
        <v>0</v>
      </c>
      <c r="K423" s="239" t="s">
        <v>207</v>
      </c>
      <c r="L423" s="60"/>
      <c r="M423" s="244" t="s">
        <v>21</v>
      </c>
      <c r="N423" s="245" t="s">
        <v>42</v>
      </c>
      <c r="O423" s="41"/>
      <c r="P423" s="201">
        <f>O423*H423</f>
        <v>0</v>
      </c>
      <c r="Q423" s="201">
        <v>0</v>
      </c>
      <c r="R423" s="201">
        <f>Q423*H423</f>
        <v>0</v>
      </c>
      <c r="S423" s="201">
        <v>0</v>
      </c>
      <c r="T423" s="202">
        <f>S423*H423</f>
        <v>0</v>
      </c>
      <c r="AR423" s="23" t="s">
        <v>126</v>
      </c>
      <c r="AT423" s="23" t="s">
        <v>203</v>
      </c>
      <c r="AU423" s="23" t="s">
        <v>81</v>
      </c>
      <c r="AY423" s="23" t="s">
        <v>120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3" t="s">
        <v>79</v>
      </c>
      <c r="BK423" s="203">
        <f>ROUND(I423*H423,2)</f>
        <v>0</v>
      </c>
      <c r="BL423" s="23" t="s">
        <v>126</v>
      </c>
      <c r="BM423" s="23" t="s">
        <v>861</v>
      </c>
    </row>
    <row r="424" spans="2:65" s="12" customFormat="1" ht="13.5">
      <c r="B424" s="215"/>
      <c r="C424" s="216"/>
      <c r="D424" s="206" t="s">
        <v>160</v>
      </c>
      <c r="E424" s="216"/>
      <c r="F424" s="218" t="s">
        <v>862</v>
      </c>
      <c r="G424" s="216"/>
      <c r="H424" s="219">
        <v>105435.67200000001</v>
      </c>
      <c r="I424" s="220"/>
      <c r="J424" s="216"/>
      <c r="K424" s="216"/>
      <c r="L424" s="221"/>
      <c r="M424" s="222"/>
      <c r="N424" s="223"/>
      <c r="O424" s="223"/>
      <c r="P424" s="223"/>
      <c r="Q424" s="223"/>
      <c r="R424" s="223"/>
      <c r="S424" s="223"/>
      <c r="T424" s="224"/>
      <c r="AT424" s="225" t="s">
        <v>160</v>
      </c>
      <c r="AU424" s="225" t="s">
        <v>81</v>
      </c>
      <c r="AV424" s="12" t="s">
        <v>81</v>
      </c>
      <c r="AW424" s="12" t="s">
        <v>6</v>
      </c>
      <c r="AX424" s="12" t="s">
        <v>79</v>
      </c>
      <c r="AY424" s="225" t="s">
        <v>120</v>
      </c>
    </row>
    <row r="425" spans="2:65" s="1" customFormat="1" ht="25.5" customHeight="1">
      <c r="B425" s="40"/>
      <c r="C425" s="237" t="s">
        <v>863</v>
      </c>
      <c r="D425" s="237" t="s">
        <v>203</v>
      </c>
      <c r="E425" s="238" t="s">
        <v>864</v>
      </c>
      <c r="F425" s="239" t="s">
        <v>865</v>
      </c>
      <c r="G425" s="240" t="s">
        <v>419</v>
      </c>
      <c r="H425" s="241">
        <v>3131.0059999999999</v>
      </c>
      <c r="I425" s="242"/>
      <c r="J425" s="243">
        <f>ROUND(I425*H425,2)</f>
        <v>0</v>
      </c>
      <c r="K425" s="239" t="s">
        <v>299</v>
      </c>
      <c r="L425" s="60"/>
      <c r="M425" s="244" t="s">
        <v>21</v>
      </c>
      <c r="N425" s="245" t="s">
        <v>42</v>
      </c>
      <c r="O425" s="41"/>
      <c r="P425" s="201">
        <f>O425*H425</f>
        <v>0</v>
      </c>
      <c r="Q425" s="201">
        <v>0</v>
      </c>
      <c r="R425" s="201">
        <f>Q425*H425</f>
        <v>0</v>
      </c>
      <c r="S425" s="201">
        <v>0</v>
      </c>
      <c r="T425" s="202">
        <f>S425*H425</f>
        <v>0</v>
      </c>
      <c r="AR425" s="23" t="s">
        <v>126</v>
      </c>
      <c r="AT425" s="23" t="s">
        <v>203</v>
      </c>
      <c r="AU425" s="23" t="s">
        <v>81</v>
      </c>
      <c r="AY425" s="23" t="s">
        <v>120</v>
      </c>
      <c r="BE425" s="203">
        <f>IF(N425="základní",J425,0)</f>
        <v>0</v>
      </c>
      <c r="BF425" s="203">
        <f>IF(N425="snížená",J425,0)</f>
        <v>0</v>
      </c>
      <c r="BG425" s="203">
        <f>IF(N425="zákl. přenesená",J425,0)</f>
        <v>0</v>
      </c>
      <c r="BH425" s="203">
        <f>IF(N425="sníž. přenesená",J425,0)</f>
        <v>0</v>
      </c>
      <c r="BI425" s="203">
        <f>IF(N425="nulová",J425,0)</f>
        <v>0</v>
      </c>
      <c r="BJ425" s="23" t="s">
        <v>79</v>
      </c>
      <c r="BK425" s="203">
        <f>ROUND(I425*H425,2)</f>
        <v>0</v>
      </c>
      <c r="BL425" s="23" t="s">
        <v>126</v>
      </c>
      <c r="BM425" s="23" t="s">
        <v>866</v>
      </c>
    </row>
    <row r="426" spans="2:65" s="11" customFormat="1" ht="13.5">
      <c r="B426" s="204"/>
      <c r="C426" s="205"/>
      <c r="D426" s="206" t="s">
        <v>160</v>
      </c>
      <c r="E426" s="207" t="s">
        <v>21</v>
      </c>
      <c r="F426" s="208" t="s">
        <v>867</v>
      </c>
      <c r="G426" s="205"/>
      <c r="H426" s="207" t="s">
        <v>21</v>
      </c>
      <c r="I426" s="209"/>
      <c r="J426" s="205"/>
      <c r="K426" s="205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160</v>
      </c>
      <c r="AU426" s="214" t="s">
        <v>81</v>
      </c>
      <c r="AV426" s="11" t="s">
        <v>79</v>
      </c>
      <c r="AW426" s="11" t="s">
        <v>35</v>
      </c>
      <c r="AX426" s="11" t="s">
        <v>71</v>
      </c>
      <c r="AY426" s="214" t="s">
        <v>120</v>
      </c>
    </row>
    <row r="427" spans="2:65" s="12" customFormat="1" ht="13.5">
      <c r="B427" s="215"/>
      <c r="C427" s="216"/>
      <c r="D427" s="206" t="s">
        <v>160</v>
      </c>
      <c r="E427" s="217" t="s">
        <v>21</v>
      </c>
      <c r="F427" s="218" t="s">
        <v>868</v>
      </c>
      <c r="G427" s="216"/>
      <c r="H427" s="219">
        <v>2982.6</v>
      </c>
      <c r="I427" s="220"/>
      <c r="J427" s="216"/>
      <c r="K427" s="216"/>
      <c r="L427" s="221"/>
      <c r="M427" s="222"/>
      <c r="N427" s="223"/>
      <c r="O427" s="223"/>
      <c r="P427" s="223"/>
      <c r="Q427" s="223"/>
      <c r="R427" s="223"/>
      <c r="S427" s="223"/>
      <c r="T427" s="224"/>
      <c r="AT427" s="225" t="s">
        <v>160</v>
      </c>
      <c r="AU427" s="225" t="s">
        <v>81</v>
      </c>
      <c r="AV427" s="12" t="s">
        <v>81</v>
      </c>
      <c r="AW427" s="12" t="s">
        <v>35</v>
      </c>
      <c r="AX427" s="12" t="s">
        <v>71</v>
      </c>
      <c r="AY427" s="225" t="s">
        <v>120</v>
      </c>
    </row>
    <row r="428" spans="2:65" s="11" customFormat="1" ht="13.5">
      <c r="B428" s="204"/>
      <c r="C428" s="205"/>
      <c r="D428" s="206" t="s">
        <v>160</v>
      </c>
      <c r="E428" s="207" t="s">
        <v>21</v>
      </c>
      <c r="F428" s="208" t="s">
        <v>869</v>
      </c>
      <c r="G428" s="205"/>
      <c r="H428" s="207" t="s">
        <v>21</v>
      </c>
      <c r="I428" s="209"/>
      <c r="J428" s="205"/>
      <c r="K428" s="205"/>
      <c r="L428" s="210"/>
      <c r="M428" s="211"/>
      <c r="N428" s="212"/>
      <c r="O428" s="212"/>
      <c r="P428" s="212"/>
      <c r="Q428" s="212"/>
      <c r="R428" s="212"/>
      <c r="S428" s="212"/>
      <c r="T428" s="213"/>
      <c r="AT428" s="214" t="s">
        <v>160</v>
      </c>
      <c r="AU428" s="214" t="s">
        <v>81</v>
      </c>
      <c r="AV428" s="11" t="s">
        <v>79</v>
      </c>
      <c r="AW428" s="11" t="s">
        <v>35</v>
      </c>
      <c r="AX428" s="11" t="s">
        <v>71</v>
      </c>
      <c r="AY428" s="214" t="s">
        <v>120</v>
      </c>
    </row>
    <row r="429" spans="2:65" s="12" customFormat="1" ht="13.5">
      <c r="B429" s="215"/>
      <c r="C429" s="216"/>
      <c r="D429" s="206" t="s">
        <v>160</v>
      </c>
      <c r="E429" s="217" t="s">
        <v>21</v>
      </c>
      <c r="F429" s="218" t="s">
        <v>870</v>
      </c>
      <c r="G429" s="216"/>
      <c r="H429" s="219">
        <v>53.545999999999999</v>
      </c>
      <c r="I429" s="220"/>
      <c r="J429" s="216"/>
      <c r="K429" s="216"/>
      <c r="L429" s="221"/>
      <c r="M429" s="222"/>
      <c r="N429" s="223"/>
      <c r="O429" s="223"/>
      <c r="P429" s="223"/>
      <c r="Q429" s="223"/>
      <c r="R429" s="223"/>
      <c r="S429" s="223"/>
      <c r="T429" s="224"/>
      <c r="AT429" s="225" t="s">
        <v>160</v>
      </c>
      <c r="AU429" s="225" t="s">
        <v>81</v>
      </c>
      <c r="AV429" s="12" t="s">
        <v>81</v>
      </c>
      <c r="AW429" s="12" t="s">
        <v>35</v>
      </c>
      <c r="AX429" s="12" t="s">
        <v>71</v>
      </c>
      <c r="AY429" s="225" t="s">
        <v>120</v>
      </c>
    </row>
    <row r="430" spans="2:65" s="11" customFormat="1" ht="13.5">
      <c r="B430" s="204"/>
      <c r="C430" s="205"/>
      <c r="D430" s="206" t="s">
        <v>160</v>
      </c>
      <c r="E430" s="207" t="s">
        <v>21</v>
      </c>
      <c r="F430" s="208" t="s">
        <v>871</v>
      </c>
      <c r="G430" s="205"/>
      <c r="H430" s="207" t="s">
        <v>21</v>
      </c>
      <c r="I430" s="209"/>
      <c r="J430" s="205"/>
      <c r="K430" s="205"/>
      <c r="L430" s="210"/>
      <c r="M430" s="211"/>
      <c r="N430" s="212"/>
      <c r="O430" s="212"/>
      <c r="P430" s="212"/>
      <c r="Q430" s="212"/>
      <c r="R430" s="212"/>
      <c r="S430" s="212"/>
      <c r="T430" s="213"/>
      <c r="AT430" s="214" t="s">
        <v>160</v>
      </c>
      <c r="AU430" s="214" t="s">
        <v>81</v>
      </c>
      <c r="AV430" s="11" t="s">
        <v>79</v>
      </c>
      <c r="AW430" s="11" t="s">
        <v>35</v>
      </c>
      <c r="AX430" s="11" t="s">
        <v>71</v>
      </c>
      <c r="AY430" s="214" t="s">
        <v>120</v>
      </c>
    </row>
    <row r="431" spans="2:65" s="12" customFormat="1" ht="13.5">
      <c r="B431" s="215"/>
      <c r="C431" s="216"/>
      <c r="D431" s="206" t="s">
        <v>160</v>
      </c>
      <c r="E431" s="217" t="s">
        <v>21</v>
      </c>
      <c r="F431" s="218" t="s">
        <v>872</v>
      </c>
      <c r="G431" s="216"/>
      <c r="H431" s="219">
        <v>94.86</v>
      </c>
      <c r="I431" s="220"/>
      <c r="J431" s="216"/>
      <c r="K431" s="216"/>
      <c r="L431" s="221"/>
      <c r="M431" s="222"/>
      <c r="N431" s="223"/>
      <c r="O431" s="223"/>
      <c r="P431" s="223"/>
      <c r="Q431" s="223"/>
      <c r="R431" s="223"/>
      <c r="S431" s="223"/>
      <c r="T431" s="224"/>
      <c r="AT431" s="225" t="s">
        <v>160</v>
      </c>
      <c r="AU431" s="225" t="s">
        <v>81</v>
      </c>
      <c r="AV431" s="12" t="s">
        <v>81</v>
      </c>
      <c r="AW431" s="12" t="s">
        <v>35</v>
      </c>
      <c r="AX431" s="12" t="s">
        <v>71</v>
      </c>
      <c r="AY431" s="225" t="s">
        <v>120</v>
      </c>
    </row>
    <row r="432" spans="2:65" s="13" customFormat="1" ht="13.5">
      <c r="B432" s="226"/>
      <c r="C432" s="227"/>
      <c r="D432" s="206" t="s">
        <v>160</v>
      </c>
      <c r="E432" s="228" t="s">
        <v>21</v>
      </c>
      <c r="F432" s="229" t="s">
        <v>164</v>
      </c>
      <c r="G432" s="227"/>
      <c r="H432" s="230">
        <v>3131.0059999999999</v>
      </c>
      <c r="I432" s="231"/>
      <c r="J432" s="227"/>
      <c r="K432" s="227"/>
      <c r="L432" s="232"/>
      <c r="M432" s="233"/>
      <c r="N432" s="234"/>
      <c r="O432" s="234"/>
      <c r="P432" s="234"/>
      <c r="Q432" s="234"/>
      <c r="R432" s="234"/>
      <c r="S432" s="234"/>
      <c r="T432" s="235"/>
      <c r="AT432" s="236" t="s">
        <v>160</v>
      </c>
      <c r="AU432" s="236" t="s">
        <v>81</v>
      </c>
      <c r="AV432" s="13" t="s">
        <v>126</v>
      </c>
      <c r="AW432" s="13" t="s">
        <v>35</v>
      </c>
      <c r="AX432" s="13" t="s">
        <v>79</v>
      </c>
      <c r="AY432" s="236" t="s">
        <v>120</v>
      </c>
    </row>
    <row r="433" spans="2:65" s="1" customFormat="1" ht="25.5" customHeight="1">
      <c r="B433" s="40"/>
      <c r="C433" s="237" t="s">
        <v>873</v>
      </c>
      <c r="D433" s="237" t="s">
        <v>203</v>
      </c>
      <c r="E433" s="238" t="s">
        <v>874</v>
      </c>
      <c r="F433" s="239" t="s">
        <v>875</v>
      </c>
      <c r="G433" s="240" t="s">
        <v>419</v>
      </c>
      <c r="H433" s="241">
        <v>1181.9000000000001</v>
      </c>
      <c r="I433" s="242"/>
      <c r="J433" s="243">
        <f>ROUND(I433*H433,2)</f>
        <v>0</v>
      </c>
      <c r="K433" s="239" t="s">
        <v>207</v>
      </c>
      <c r="L433" s="60"/>
      <c r="M433" s="244" t="s">
        <v>21</v>
      </c>
      <c r="N433" s="245" t="s">
        <v>42</v>
      </c>
      <c r="O433" s="41"/>
      <c r="P433" s="201">
        <f>O433*H433</f>
        <v>0</v>
      </c>
      <c r="Q433" s="201">
        <v>0</v>
      </c>
      <c r="R433" s="201">
        <f>Q433*H433</f>
        <v>0</v>
      </c>
      <c r="S433" s="201">
        <v>0</v>
      </c>
      <c r="T433" s="202">
        <f>S433*H433</f>
        <v>0</v>
      </c>
      <c r="AR433" s="23" t="s">
        <v>126</v>
      </c>
      <c r="AT433" s="23" t="s">
        <v>203</v>
      </c>
      <c r="AU433" s="23" t="s">
        <v>81</v>
      </c>
      <c r="AY433" s="23" t="s">
        <v>120</v>
      </c>
      <c r="BE433" s="203">
        <f>IF(N433="základní",J433,0)</f>
        <v>0</v>
      </c>
      <c r="BF433" s="203">
        <f>IF(N433="snížená",J433,0)</f>
        <v>0</v>
      </c>
      <c r="BG433" s="203">
        <f>IF(N433="zákl. přenesená",J433,0)</f>
        <v>0</v>
      </c>
      <c r="BH433" s="203">
        <f>IF(N433="sníž. přenesená",J433,0)</f>
        <v>0</v>
      </c>
      <c r="BI433" s="203">
        <f>IF(N433="nulová",J433,0)</f>
        <v>0</v>
      </c>
      <c r="BJ433" s="23" t="s">
        <v>79</v>
      </c>
      <c r="BK433" s="203">
        <f>ROUND(I433*H433,2)</f>
        <v>0</v>
      </c>
      <c r="BL433" s="23" t="s">
        <v>126</v>
      </c>
      <c r="BM433" s="23" t="s">
        <v>876</v>
      </c>
    </row>
    <row r="434" spans="2:65" s="12" customFormat="1" ht="13.5">
      <c r="B434" s="215"/>
      <c r="C434" s="216"/>
      <c r="D434" s="206" t="s">
        <v>160</v>
      </c>
      <c r="E434" s="217" t="s">
        <v>21</v>
      </c>
      <c r="F434" s="218" t="s">
        <v>877</v>
      </c>
      <c r="G434" s="216"/>
      <c r="H434" s="219">
        <v>1181.9000000000001</v>
      </c>
      <c r="I434" s="220"/>
      <c r="J434" s="216"/>
      <c r="K434" s="216"/>
      <c r="L434" s="221"/>
      <c r="M434" s="222"/>
      <c r="N434" s="223"/>
      <c r="O434" s="223"/>
      <c r="P434" s="223"/>
      <c r="Q434" s="223"/>
      <c r="R434" s="223"/>
      <c r="S434" s="223"/>
      <c r="T434" s="224"/>
      <c r="AT434" s="225" t="s">
        <v>160</v>
      </c>
      <c r="AU434" s="225" t="s">
        <v>81</v>
      </c>
      <c r="AV434" s="12" t="s">
        <v>81</v>
      </c>
      <c r="AW434" s="12" t="s">
        <v>35</v>
      </c>
      <c r="AX434" s="12" t="s">
        <v>79</v>
      </c>
      <c r="AY434" s="225" t="s">
        <v>120</v>
      </c>
    </row>
    <row r="435" spans="2:65" s="10" customFormat="1" ht="29.85" customHeight="1">
      <c r="B435" s="175"/>
      <c r="C435" s="176"/>
      <c r="D435" s="177" t="s">
        <v>70</v>
      </c>
      <c r="E435" s="189" t="s">
        <v>878</v>
      </c>
      <c r="F435" s="189" t="s">
        <v>879</v>
      </c>
      <c r="G435" s="176"/>
      <c r="H435" s="176"/>
      <c r="I435" s="179"/>
      <c r="J435" s="190">
        <f>BK435</f>
        <v>0</v>
      </c>
      <c r="K435" s="176"/>
      <c r="L435" s="181"/>
      <c r="M435" s="182"/>
      <c r="N435" s="183"/>
      <c r="O435" s="183"/>
      <c r="P435" s="184">
        <f>P436</f>
        <v>0</v>
      </c>
      <c r="Q435" s="183"/>
      <c r="R435" s="184">
        <f>R436</f>
        <v>0</v>
      </c>
      <c r="S435" s="183"/>
      <c r="T435" s="185">
        <f>T436</f>
        <v>0</v>
      </c>
      <c r="AR435" s="186" t="s">
        <v>79</v>
      </c>
      <c r="AT435" s="187" t="s">
        <v>70</v>
      </c>
      <c r="AU435" s="187" t="s">
        <v>79</v>
      </c>
      <c r="AY435" s="186" t="s">
        <v>120</v>
      </c>
      <c r="BK435" s="188">
        <f>BK436</f>
        <v>0</v>
      </c>
    </row>
    <row r="436" spans="2:65" s="1" customFormat="1" ht="25.5" customHeight="1">
      <c r="B436" s="40"/>
      <c r="C436" s="237" t="s">
        <v>880</v>
      </c>
      <c r="D436" s="237" t="s">
        <v>203</v>
      </c>
      <c r="E436" s="238" t="s">
        <v>881</v>
      </c>
      <c r="F436" s="239" t="s">
        <v>882</v>
      </c>
      <c r="G436" s="240" t="s">
        <v>419</v>
      </c>
      <c r="H436" s="241">
        <v>1302.376</v>
      </c>
      <c r="I436" s="242"/>
      <c r="J436" s="243">
        <f>ROUND(I436*H436,2)</f>
        <v>0</v>
      </c>
      <c r="K436" s="239" t="s">
        <v>299</v>
      </c>
      <c r="L436" s="60"/>
      <c r="M436" s="244" t="s">
        <v>21</v>
      </c>
      <c r="N436" s="245" t="s">
        <v>42</v>
      </c>
      <c r="O436" s="41"/>
      <c r="P436" s="201">
        <f>O436*H436</f>
        <v>0</v>
      </c>
      <c r="Q436" s="201">
        <v>0</v>
      </c>
      <c r="R436" s="201">
        <f>Q436*H436</f>
        <v>0</v>
      </c>
      <c r="S436" s="201">
        <v>0</v>
      </c>
      <c r="T436" s="202">
        <f>S436*H436</f>
        <v>0</v>
      </c>
      <c r="AR436" s="23" t="s">
        <v>126</v>
      </c>
      <c r="AT436" s="23" t="s">
        <v>203</v>
      </c>
      <c r="AU436" s="23" t="s">
        <v>81</v>
      </c>
      <c r="AY436" s="23" t="s">
        <v>120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23" t="s">
        <v>79</v>
      </c>
      <c r="BK436" s="203">
        <f>ROUND(I436*H436,2)</f>
        <v>0</v>
      </c>
      <c r="BL436" s="23" t="s">
        <v>126</v>
      </c>
      <c r="BM436" s="23" t="s">
        <v>883</v>
      </c>
    </row>
    <row r="437" spans="2:65" s="10" customFormat="1" ht="37.35" customHeight="1">
      <c r="B437" s="175"/>
      <c r="C437" s="176"/>
      <c r="D437" s="177" t="s">
        <v>70</v>
      </c>
      <c r="E437" s="178" t="s">
        <v>122</v>
      </c>
      <c r="F437" s="178" t="s">
        <v>884</v>
      </c>
      <c r="G437" s="176"/>
      <c r="H437" s="176"/>
      <c r="I437" s="179"/>
      <c r="J437" s="180">
        <f>BK437</f>
        <v>0</v>
      </c>
      <c r="K437" s="176"/>
      <c r="L437" s="181"/>
      <c r="M437" s="182"/>
      <c r="N437" s="183"/>
      <c r="O437" s="183"/>
      <c r="P437" s="184">
        <f>P438</f>
        <v>0</v>
      </c>
      <c r="Q437" s="183"/>
      <c r="R437" s="184">
        <f>R438</f>
        <v>0.1577202</v>
      </c>
      <c r="S437" s="183"/>
      <c r="T437" s="185">
        <f>T438</f>
        <v>0</v>
      </c>
      <c r="AR437" s="186" t="s">
        <v>130</v>
      </c>
      <c r="AT437" s="187" t="s">
        <v>70</v>
      </c>
      <c r="AU437" s="187" t="s">
        <v>71</v>
      </c>
      <c r="AY437" s="186" t="s">
        <v>120</v>
      </c>
      <c r="BK437" s="188">
        <f>BK438</f>
        <v>0</v>
      </c>
    </row>
    <row r="438" spans="2:65" s="10" customFormat="1" ht="19.899999999999999" customHeight="1">
      <c r="B438" s="175"/>
      <c r="C438" s="176"/>
      <c r="D438" s="177" t="s">
        <v>70</v>
      </c>
      <c r="E438" s="189" t="s">
        <v>885</v>
      </c>
      <c r="F438" s="189" t="s">
        <v>886</v>
      </c>
      <c r="G438" s="176"/>
      <c r="H438" s="176"/>
      <c r="I438" s="179"/>
      <c r="J438" s="190">
        <f>BK438</f>
        <v>0</v>
      </c>
      <c r="K438" s="176"/>
      <c r="L438" s="181"/>
      <c r="M438" s="182"/>
      <c r="N438" s="183"/>
      <c r="O438" s="183"/>
      <c r="P438" s="184">
        <f>SUM(P439:P454)</f>
        <v>0</v>
      </c>
      <c r="Q438" s="183"/>
      <c r="R438" s="184">
        <f>SUM(R439:R454)</f>
        <v>0.1577202</v>
      </c>
      <c r="S438" s="183"/>
      <c r="T438" s="185">
        <f>SUM(T439:T454)</f>
        <v>0</v>
      </c>
      <c r="AR438" s="186" t="s">
        <v>130</v>
      </c>
      <c r="AT438" s="187" t="s">
        <v>70</v>
      </c>
      <c r="AU438" s="187" t="s">
        <v>79</v>
      </c>
      <c r="AY438" s="186" t="s">
        <v>120</v>
      </c>
      <c r="BK438" s="188">
        <f>SUM(BK439:BK454)</f>
        <v>0</v>
      </c>
    </row>
    <row r="439" spans="2:65" s="1" customFormat="1" ht="51" customHeight="1">
      <c r="B439" s="40"/>
      <c r="C439" s="237" t="s">
        <v>887</v>
      </c>
      <c r="D439" s="237" t="s">
        <v>203</v>
      </c>
      <c r="E439" s="238" t="s">
        <v>888</v>
      </c>
      <c r="F439" s="239" t="s">
        <v>889</v>
      </c>
      <c r="G439" s="240" t="s">
        <v>236</v>
      </c>
      <c r="H439" s="241">
        <v>60</v>
      </c>
      <c r="I439" s="242"/>
      <c r="J439" s="243">
        <f>ROUND(I439*H439,2)</f>
        <v>0</v>
      </c>
      <c r="K439" s="239" t="s">
        <v>207</v>
      </c>
      <c r="L439" s="60"/>
      <c r="M439" s="244" t="s">
        <v>21</v>
      </c>
      <c r="N439" s="245" t="s">
        <v>42</v>
      </c>
      <c r="O439" s="41"/>
      <c r="P439" s="201">
        <f>O439*H439</f>
        <v>0</v>
      </c>
      <c r="Q439" s="201">
        <v>0</v>
      </c>
      <c r="R439" s="201">
        <f>Q439*H439</f>
        <v>0</v>
      </c>
      <c r="S439" s="201">
        <v>0</v>
      </c>
      <c r="T439" s="202">
        <f>S439*H439</f>
        <v>0</v>
      </c>
      <c r="AR439" s="23" t="s">
        <v>589</v>
      </c>
      <c r="AT439" s="23" t="s">
        <v>203</v>
      </c>
      <c r="AU439" s="23" t="s">
        <v>81</v>
      </c>
      <c r="AY439" s="23" t="s">
        <v>120</v>
      </c>
      <c r="BE439" s="203">
        <f>IF(N439="základní",J439,0)</f>
        <v>0</v>
      </c>
      <c r="BF439" s="203">
        <f>IF(N439="snížená",J439,0)</f>
        <v>0</v>
      </c>
      <c r="BG439" s="203">
        <f>IF(N439="zákl. přenesená",J439,0)</f>
        <v>0</v>
      </c>
      <c r="BH439" s="203">
        <f>IF(N439="sníž. přenesená",J439,0)</f>
        <v>0</v>
      </c>
      <c r="BI439" s="203">
        <f>IF(N439="nulová",J439,0)</f>
        <v>0</v>
      </c>
      <c r="BJ439" s="23" t="s">
        <v>79</v>
      </c>
      <c r="BK439" s="203">
        <f>ROUND(I439*H439,2)</f>
        <v>0</v>
      </c>
      <c r="BL439" s="23" t="s">
        <v>589</v>
      </c>
      <c r="BM439" s="23" t="s">
        <v>890</v>
      </c>
    </row>
    <row r="440" spans="2:65" s="11" customFormat="1" ht="13.5">
      <c r="B440" s="204"/>
      <c r="C440" s="205"/>
      <c r="D440" s="206" t="s">
        <v>160</v>
      </c>
      <c r="E440" s="207" t="s">
        <v>21</v>
      </c>
      <c r="F440" s="208" t="s">
        <v>891</v>
      </c>
      <c r="G440" s="205"/>
      <c r="H440" s="207" t="s">
        <v>21</v>
      </c>
      <c r="I440" s="209"/>
      <c r="J440" s="205"/>
      <c r="K440" s="205"/>
      <c r="L440" s="210"/>
      <c r="M440" s="211"/>
      <c r="N440" s="212"/>
      <c r="O440" s="212"/>
      <c r="P440" s="212"/>
      <c r="Q440" s="212"/>
      <c r="R440" s="212"/>
      <c r="S440" s="212"/>
      <c r="T440" s="213"/>
      <c r="AT440" s="214" t="s">
        <v>160</v>
      </c>
      <c r="AU440" s="214" t="s">
        <v>81</v>
      </c>
      <c r="AV440" s="11" t="s">
        <v>79</v>
      </c>
      <c r="AW440" s="11" t="s">
        <v>35</v>
      </c>
      <c r="AX440" s="11" t="s">
        <v>71</v>
      </c>
      <c r="AY440" s="214" t="s">
        <v>120</v>
      </c>
    </row>
    <row r="441" spans="2:65" s="12" customFormat="1" ht="13.5">
      <c r="B441" s="215"/>
      <c r="C441" s="216"/>
      <c r="D441" s="206" t="s">
        <v>160</v>
      </c>
      <c r="E441" s="217" t="s">
        <v>21</v>
      </c>
      <c r="F441" s="218" t="s">
        <v>892</v>
      </c>
      <c r="G441" s="216"/>
      <c r="H441" s="219">
        <v>60</v>
      </c>
      <c r="I441" s="220"/>
      <c r="J441" s="216"/>
      <c r="K441" s="216"/>
      <c r="L441" s="221"/>
      <c r="M441" s="222"/>
      <c r="N441" s="223"/>
      <c r="O441" s="223"/>
      <c r="P441" s="223"/>
      <c r="Q441" s="223"/>
      <c r="R441" s="223"/>
      <c r="S441" s="223"/>
      <c r="T441" s="224"/>
      <c r="AT441" s="225" t="s">
        <v>160</v>
      </c>
      <c r="AU441" s="225" t="s">
        <v>81</v>
      </c>
      <c r="AV441" s="12" t="s">
        <v>81</v>
      </c>
      <c r="AW441" s="12" t="s">
        <v>35</v>
      </c>
      <c r="AX441" s="12" t="s">
        <v>79</v>
      </c>
      <c r="AY441" s="225" t="s">
        <v>120</v>
      </c>
    </row>
    <row r="442" spans="2:65" s="1" customFormat="1" ht="25.5" customHeight="1">
      <c r="B442" s="40"/>
      <c r="C442" s="237" t="s">
        <v>893</v>
      </c>
      <c r="D442" s="237" t="s">
        <v>203</v>
      </c>
      <c r="E442" s="238" t="s">
        <v>894</v>
      </c>
      <c r="F442" s="239" t="s">
        <v>895</v>
      </c>
      <c r="G442" s="240" t="s">
        <v>206</v>
      </c>
      <c r="H442" s="241">
        <v>399.6</v>
      </c>
      <c r="I442" s="242"/>
      <c r="J442" s="243">
        <f>ROUND(I442*H442,2)</f>
        <v>0</v>
      </c>
      <c r="K442" s="239" t="s">
        <v>207</v>
      </c>
      <c r="L442" s="60"/>
      <c r="M442" s="244" t="s">
        <v>21</v>
      </c>
      <c r="N442" s="245" t="s">
        <v>42</v>
      </c>
      <c r="O442" s="41"/>
      <c r="P442" s="201">
        <f>O442*H442</f>
        <v>0</v>
      </c>
      <c r="Q442" s="201">
        <v>0</v>
      </c>
      <c r="R442" s="201">
        <f>Q442*H442</f>
        <v>0</v>
      </c>
      <c r="S442" s="201">
        <v>0</v>
      </c>
      <c r="T442" s="202">
        <f>S442*H442</f>
        <v>0</v>
      </c>
      <c r="AR442" s="23" t="s">
        <v>589</v>
      </c>
      <c r="AT442" s="23" t="s">
        <v>203</v>
      </c>
      <c r="AU442" s="23" t="s">
        <v>81</v>
      </c>
      <c r="AY442" s="23" t="s">
        <v>120</v>
      </c>
      <c r="BE442" s="203">
        <f>IF(N442="základní",J442,0)</f>
        <v>0</v>
      </c>
      <c r="BF442" s="203">
        <f>IF(N442="snížená",J442,0)</f>
        <v>0</v>
      </c>
      <c r="BG442" s="203">
        <f>IF(N442="zákl. přenesená",J442,0)</f>
        <v>0</v>
      </c>
      <c r="BH442" s="203">
        <f>IF(N442="sníž. přenesená",J442,0)</f>
        <v>0</v>
      </c>
      <c r="BI442" s="203">
        <f>IF(N442="nulová",J442,0)</f>
        <v>0</v>
      </c>
      <c r="BJ442" s="23" t="s">
        <v>79</v>
      </c>
      <c r="BK442" s="203">
        <f>ROUND(I442*H442,2)</f>
        <v>0</v>
      </c>
      <c r="BL442" s="23" t="s">
        <v>589</v>
      </c>
      <c r="BM442" s="23" t="s">
        <v>896</v>
      </c>
    </row>
    <row r="443" spans="2:65" s="11" customFormat="1" ht="13.5">
      <c r="B443" s="204"/>
      <c r="C443" s="205"/>
      <c r="D443" s="206" t="s">
        <v>160</v>
      </c>
      <c r="E443" s="207" t="s">
        <v>21</v>
      </c>
      <c r="F443" s="208" t="s">
        <v>897</v>
      </c>
      <c r="G443" s="205"/>
      <c r="H443" s="207" t="s">
        <v>21</v>
      </c>
      <c r="I443" s="209"/>
      <c r="J443" s="205"/>
      <c r="K443" s="205"/>
      <c r="L443" s="210"/>
      <c r="M443" s="211"/>
      <c r="N443" s="212"/>
      <c r="O443" s="212"/>
      <c r="P443" s="212"/>
      <c r="Q443" s="212"/>
      <c r="R443" s="212"/>
      <c r="S443" s="212"/>
      <c r="T443" s="213"/>
      <c r="AT443" s="214" t="s">
        <v>160</v>
      </c>
      <c r="AU443" s="214" t="s">
        <v>81</v>
      </c>
      <c r="AV443" s="11" t="s">
        <v>79</v>
      </c>
      <c r="AW443" s="11" t="s">
        <v>35</v>
      </c>
      <c r="AX443" s="11" t="s">
        <v>71</v>
      </c>
      <c r="AY443" s="214" t="s">
        <v>120</v>
      </c>
    </row>
    <row r="444" spans="2:65" s="12" customFormat="1" ht="13.5">
      <c r="B444" s="215"/>
      <c r="C444" s="216"/>
      <c r="D444" s="206" t="s">
        <v>160</v>
      </c>
      <c r="E444" s="217" t="s">
        <v>274</v>
      </c>
      <c r="F444" s="218" t="s">
        <v>898</v>
      </c>
      <c r="G444" s="216"/>
      <c r="H444" s="219">
        <v>199.8</v>
      </c>
      <c r="I444" s="220"/>
      <c r="J444" s="216"/>
      <c r="K444" s="216"/>
      <c r="L444" s="221"/>
      <c r="M444" s="222"/>
      <c r="N444" s="223"/>
      <c r="O444" s="223"/>
      <c r="P444" s="223"/>
      <c r="Q444" s="223"/>
      <c r="R444" s="223"/>
      <c r="S444" s="223"/>
      <c r="T444" s="224"/>
      <c r="AT444" s="225" t="s">
        <v>160</v>
      </c>
      <c r="AU444" s="225" t="s">
        <v>81</v>
      </c>
      <c r="AV444" s="12" t="s">
        <v>81</v>
      </c>
      <c r="AW444" s="12" t="s">
        <v>35</v>
      </c>
      <c r="AX444" s="12" t="s">
        <v>71</v>
      </c>
      <c r="AY444" s="225" t="s">
        <v>120</v>
      </c>
    </row>
    <row r="445" spans="2:65" s="12" customFormat="1" ht="13.5">
      <c r="B445" s="215"/>
      <c r="C445" s="216"/>
      <c r="D445" s="206" t="s">
        <v>160</v>
      </c>
      <c r="E445" s="217" t="s">
        <v>21</v>
      </c>
      <c r="F445" s="218" t="s">
        <v>274</v>
      </c>
      <c r="G445" s="216"/>
      <c r="H445" s="219">
        <v>199.8</v>
      </c>
      <c r="I445" s="220"/>
      <c r="J445" s="216"/>
      <c r="K445" s="216"/>
      <c r="L445" s="221"/>
      <c r="M445" s="222"/>
      <c r="N445" s="223"/>
      <c r="O445" s="223"/>
      <c r="P445" s="223"/>
      <c r="Q445" s="223"/>
      <c r="R445" s="223"/>
      <c r="S445" s="223"/>
      <c r="T445" s="224"/>
      <c r="AT445" s="225" t="s">
        <v>160</v>
      </c>
      <c r="AU445" s="225" t="s">
        <v>81</v>
      </c>
      <c r="AV445" s="12" t="s">
        <v>81</v>
      </c>
      <c r="AW445" s="12" t="s">
        <v>35</v>
      </c>
      <c r="AX445" s="12" t="s">
        <v>71</v>
      </c>
      <c r="AY445" s="225" t="s">
        <v>120</v>
      </c>
    </row>
    <row r="446" spans="2:65" s="13" customFormat="1" ht="13.5">
      <c r="B446" s="226"/>
      <c r="C446" s="227"/>
      <c r="D446" s="206" t="s">
        <v>160</v>
      </c>
      <c r="E446" s="228" t="s">
        <v>21</v>
      </c>
      <c r="F446" s="229" t="s">
        <v>164</v>
      </c>
      <c r="G446" s="227"/>
      <c r="H446" s="230">
        <v>399.6</v>
      </c>
      <c r="I446" s="231"/>
      <c r="J446" s="227"/>
      <c r="K446" s="227"/>
      <c r="L446" s="232"/>
      <c r="M446" s="233"/>
      <c r="N446" s="234"/>
      <c r="O446" s="234"/>
      <c r="P446" s="234"/>
      <c r="Q446" s="234"/>
      <c r="R446" s="234"/>
      <c r="S446" s="234"/>
      <c r="T446" s="235"/>
      <c r="AT446" s="236" t="s">
        <v>160</v>
      </c>
      <c r="AU446" s="236" t="s">
        <v>81</v>
      </c>
      <c r="AV446" s="13" t="s">
        <v>126</v>
      </c>
      <c r="AW446" s="13" t="s">
        <v>35</v>
      </c>
      <c r="AX446" s="13" t="s">
        <v>79</v>
      </c>
      <c r="AY446" s="236" t="s">
        <v>120</v>
      </c>
    </row>
    <row r="447" spans="2:65" s="1" customFormat="1" ht="25.5" customHeight="1">
      <c r="B447" s="40"/>
      <c r="C447" s="191" t="s">
        <v>899</v>
      </c>
      <c r="D447" s="191" t="s">
        <v>122</v>
      </c>
      <c r="E447" s="192" t="s">
        <v>900</v>
      </c>
      <c r="F447" s="193" t="s">
        <v>901</v>
      </c>
      <c r="G447" s="194" t="s">
        <v>206</v>
      </c>
      <c r="H447" s="195">
        <v>228.58</v>
      </c>
      <c r="I447" s="196"/>
      <c r="J447" s="197">
        <f>ROUND(I447*H447,2)</f>
        <v>0</v>
      </c>
      <c r="K447" s="193" t="s">
        <v>21</v>
      </c>
      <c r="L447" s="198"/>
      <c r="M447" s="199" t="s">
        <v>21</v>
      </c>
      <c r="N447" s="200" t="s">
        <v>42</v>
      </c>
      <c r="O447" s="41"/>
      <c r="P447" s="201">
        <f>O447*H447</f>
        <v>0</v>
      </c>
      <c r="Q447" s="201">
        <v>6.8999999999999997E-4</v>
      </c>
      <c r="R447" s="201">
        <f>Q447*H447</f>
        <v>0.1577202</v>
      </c>
      <c r="S447" s="201">
        <v>0</v>
      </c>
      <c r="T447" s="202">
        <f>S447*H447</f>
        <v>0</v>
      </c>
      <c r="AR447" s="23" t="s">
        <v>902</v>
      </c>
      <c r="AT447" s="23" t="s">
        <v>122</v>
      </c>
      <c r="AU447" s="23" t="s">
        <v>81</v>
      </c>
      <c r="AY447" s="23" t="s">
        <v>120</v>
      </c>
      <c r="BE447" s="203">
        <f>IF(N447="základní",J447,0)</f>
        <v>0</v>
      </c>
      <c r="BF447" s="203">
        <f>IF(N447="snížená",J447,0)</f>
        <v>0</v>
      </c>
      <c r="BG447" s="203">
        <f>IF(N447="zákl. přenesená",J447,0)</f>
        <v>0</v>
      </c>
      <c r="BH447" s="203">
        <f>IF(N447="sníž. přenesená",J447,0)</f>
        <v>0</v>
      </c>
      <c r="BI447" s="203">
        <f>IF(N447="nulová",J447,0)</f>
        <v>0</v>
      </c>
      <c r="BJ447" s="23" t="s">
        <v>79</v>
      </c>
      <c r="BK447" s="203">
        <f>ROUND(I447*H447,2)</f>
        <v>0</v>
      </c>
      <c r="BL447" s="23" t="s">
        <v>902</v>
      </c>
      <c r="BM447" s="23" t="s">
        <v>903</v>
      </c>
    </row>
    <row r="448" spans="2:65" s="11" customFormat="1" ht="13.5">
      <c r="B448" s="204"/>
      <c r="C448" s="205"/>
      <c r="D448" s="206" t="s">
        <v>160</v>
      </c>
      <c r="E448" s="207" t="s">
        <v>21</v>
      </c>
      <c r="F448" s="208" t="s">
        <v>570</v>
      </c>
      <c r="G448" s="205"/>
      <c r="H448" s="207" t="s">
        <v>21</v>
      </c>
      <c r="I448" s="209"/>
      <c r="J448" s="205"/>
      <c r="K448" s="205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160</v>
      </c>
      <c r="AU448" s="214" t="s">
        <v>81</v>
      </c>
      <c r="AV448" s="11" t="s">
        <v>79</v>
      </c>
      <c r="AW448" s="11" t="s">
        <v>35</v>
      </c>
      <c r="AX448" s="11" t="s">
        <v>71</v>
      </c>
      <c r="AY448" s="214" t="s">
        <v>120</v>
      </c>
    </row>
    <row r="449" spans="2:65" s="12" customFormat="1" ht="13.5">
      <c r="B449" s="215"/>
      <c r="C449" s="216"/>
      <c r="D449" s="206" t="s">
        <v>160</v>
      </c>
      <c r="E449" s="217" t="s">
        <v>21</v>
      </c>
      <c r="F449" s="218" t="s">
        <v>904</v>
      </c>
      <c r="G449" s="216"/>
      <c r="H449" s="219">
        <v>207.8</v>
      </c>
      <c r="I449" s="220"/>
      <c r="J449" s="216"/>
      <c r="K449" s="216"/>
      <c r="L449" s="221"/>
      <c r="M449" s="222"/>
      <c r="N449" s="223"/>
      <c r="O449" s="223"/>
      <c r="P449" s="223"/>
      <c r="Q449" s="223"/>
      <c r="R449" s="223"/>
      <c r="S449" s="223"/>
      <c r="T449" s="224"/>
      <c r="AT449" s="225" t="s">
        <v>160</v>
      </c>
      <c r="AU449" s="225" t="s">
        <v>81</v>
      </c>
      <c r="AV449" s="12" t="s">
        <v>81</v>
      </c>
      <c r="AW449" s="12" t="s">
        <v>35</v>
      </c>
      <c r="AX449" s="12" t="s">
        <v>79</v>
      </c>
      <c r="AY449" s="225" t="s">
        <v>120</v>
      </c>
    </row>
    <row r="450" spans="2:65" s="12" customFormat="1" ht="13.5">
      <c r="B450" s="215"/>
      <c r="C450" s="216"/>
      <c r="D450" s="206" t="s">
        <v>160</v>
      </c>
      <c r="E450" s="216"/>
      <c r="F450" s="218" t="s">
        <v>905</v>
      </c>
      <c r="G450" s="216"/>
      <c r="H450" s="219">
        <v>228.58</v>
      </c>
      <c r="I450" s="220"/>
      <c r="J450" s="216"/>
      <c r="K450" s="216"/>
      <c r="L450" s="221"/>
      <c r="M450" s="222"/>
      <c r="N450" s="223"/>
      <c r="O450" s="223"/>
      <c r="P450" s="223"/>
      <c r="Q450" s="223"/>
      <c r="R450" s="223"/>
      <c r="S450" s="223"/>
      <c r="T450" s="224"/>
      <c r="AT450" s="225" t="s">
        <v>160</v>
      </c>
      <c r="AU450" s="225" t="s">
        <v>81</v>
      </c>
      <c r="AV450" s="12" t="s">
        <v>81</v>
      </c>
      <c r="AW450" s="12" t="s">
        <v>6</v>
      </c>
      <c r="AX450" s="12" t="s">
        <v>79</v>
      </c>
      <c r="AY450" s="225" t="s">
        <v>120</v>
      </c>
    </row>
    <row r="451" spans="2:65" s="1" customFormat="1" ht="16.5" customHeight="1">
      <c r="B451" s="40"/>
      <c r="C451" s="191" t="s">
        <v>902</v>
      </c>
      <c r="D451" s="191" t="s">
        <v>122</v>
      </c>
      <c r="E451" s="192" t="s">
        <v>906</v>
      </c>
      <c r="F451" s="193" t="s">
        <v>907</v>
      </c>
      <c r="G451" s="194" t="s">
        <v>206</v>
      </c>
      <c r="H451" s="195">
        <v>210.98</v>
      </c>
      <c r="I451" s="196"/>
      <c r="J451" s="197">
        <f>ROUND(I451*H451,2)</f>
        <v>0</v>
      </c>
      <c r="K451" s="193" t="s">
        <v>21</v>
      </c>
      <c r="L451" s="198"/>
      <c r="M451" s="199" t="s">
        <v>21</v>
      </c>
      <c r="N451" s="200" t="s">
        <v>42</v>
      </c>
      <c r="O451" s="41"/>
      <c r="P451" s="201">
        <f>O451*H451</f>
        <v>0</v>
      </c>
      <c r="Q451" s="201">
        <v>0</v>
      </c>
      <c r="R451" s="201">
        <f>Q451*H451</f>
        <v>0</v>
      </c>
      <c r="S451" s="201">
        <v>0</v>
      </c>
      <c r="T451" s="202">
        <f>S451*H451</f>
        <v>0</v>
      </c>
      <c r="AR451" s="23" t="s">
        <v>902</v>
      </c>
      <c r="AT451" s="23" t="s">
        <v>122</v>
      </c>
      <c r="AU451" s="23" t="s">
        <v>81</v>
      </c>
      <c r="AY451" s="23" t="s">
        <v>120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3" t="s">
        <v>79</v>
      </c>
      <c r="BK451" s="203">
        <f>ROUND(I451*H451,2)</f>
        <v>0</v>
      </c>
      <c r="BL451" s="23" t="s">
        <v>902</v>
      </c>
      <c r="BM451" s="23" t="s">
        <v>908</v>
      </c>
    </row>
    <row r="452" spans="2:65" s="11" customFormat="1" ht="13.5">
      <c r="B452" s="204"/>
      <c r="C452" s="205"/>
      <c r="D452" s="206" t="s">
        <v>160</v>
      </c>
      <c r="E452" s="207" t="s">
        <v>21</v>
      </c>
      <c r="F452" s="208" t="s">
        <v>570</v>
      </c>
      <c r="G452" s="205"/>
      <c r="H452" s="207" t="s">
        <v>21</v>
      </c>
      <c r="I452" s="209"/>
      <c r="J452" s="205"/>
      <c r="K452" s="205"/>
      <c r="L452" s="210"/>
      <c r="M452" s="211"/>
      <c r="N452" s="212"/>
      <c r="O452" s="212"/>
      <c r="P452" s="212"/>
      <c r="Q452" s="212"/>
      <c r="R452" s="212"/>
      <c r="S452" s="212"/>
      <c r="T452" s="213"/>
      <c r="AT452" s="214" t="s">
        <v>160</v>
      </c>
      <c r="AU452" s="214" t="s">
        <v>81</v>
      </c>
      <c r="AV452" s="11" t="s">
        <v>79</v>
      </c>
      <c r="AW452" s="11" t="s">
        <v>35</v>
      </c>
      <c r="AX452" s="11" t="s">
        <v>71</v>
      </c>
      <c r="AY452" s="214" t="s">
        <v>120</v>
      </c>
    </row>
    <row r="453" spans="2:65" s="12" customFormat="1" ht="13.5">
      <c r="B453" s="215"/>
      <c r="C453" s="216"/>
      <c r="D453" s="206" t="s">
        <v>160</v>
      </c>
      <c r="E453" s="217" t="s">
        <v>21</v>
      </c>
      <c r="F453" s="218" t="s">
        <v>909</v>
      </c>
      <c r="G453" s="216"/>
      <c r="H453" s="219">
        <v>191.8</v>
      </c>
      <c r="I453" s="220"/>
      <c r="J453" s="216"/>
      <c r="K453" s="216"/>
      <c r="L453" s="221"/>
      <c r="M453" s="222"/>
      <c r="N453" s="223"/>
      <c r="O453" s="223"/>
      <c r="P453" s="223"/>
      <c r="Q453" s="223"/>
      <c r="R453" s="223"/>
      <c r="S453" s="223"/>
      <c r="T453" s="224"/>
      <c r="AT453" s="225" t="s">
        <v>160</v>
      </c>
      <c r="AU453" s="225" t="s">
        <v>81</v>
      </c>
      <c r="AV453" s="12" t="s">
        <v>81</v>
      </c>
      <c r="AW453" s="12" t="s">
        <v>35</v>
      </c>
      <c r="AX453" s="12" t="s">
        <v>79</v>
      </c>
      <c r="AY453" s="225" t="s">
        <v>120</v>
      </c>
    </row>
    <row r="454" spans="2:65" s="12" customFormat="1" ht="13.5">
      <c r="B454" s="215"/>
      <c r="C454" s="216"/>
      <c r="D454" s="206" t="s">
        <v>160</v>
      </c>
      <c r="E454" s="216"/>
      <c r="F454" s="218" t="s">
        <v>910</v>
      </c>
      <c r="G454" s="216"/>
      <c r="H454" s="219">
        <v>210.98</v>
      </c>
      <c r="I454" s="220"/>
      <c r="J454" s="216"/>
      <c r="K454" s="216"/>
      <c r="L454" s="221"/>
      <c r="M454" s="252"/>
      <c r="N454" s="253"/>
      <c r="O454" s="253"/>
      <c r="P454" s="253"/>
      <c r="Q454" s="253"/>
      <c r="R454" s="253"/>
      <c r="S454" s="253"/>
      <c r="T454" s="254"/>
      <c r="AT454" s="225" t="s">
        <v>160</v>
      </c>
      <c r="AU454" s="225" t="s">
        <v>81</v>
      </c>
      <c r="AV454" s="12" t="s">
        <v>81</v>
      </c>
      <c r="AW454" s="12" t="s">
        <v>6</v>
      </c>
      <c r="AX454" s="12" t="s">
        <v>79</v>
      </c>
      <c r="AY454" s="225" t="s">
        <v>120</v>
      </c>
    </row>
    <row r="455" spans="2:65" s="1" customFormat="1" ht="6.95" customHeight="1">
      <c r="B455" s="55"/>
      <c r="C455" s="56"/>
      <c r="D455" s="56"/>
      <c r="E455" s="56"/>
      <c r="F455" s="56"/>
      <c r="G455" s="56"/>
      <c r="H455" s="56"/>
      <c r="I455" s="138"/>
      <c r="J455" s="56"/>
      <c r="K455" s="56"/>
      <c r="L455" s="60"/>
    </row>
  </sheetData>
  <sheetProtection algorithmName="SHA-512" hashValue="sB0f34hOmoABG4cwzDlQ0wcBQ4M8fb8rI20mr1jOmQrZrCWclLo6pPedzIhZZWCI33SXAmwLcapqshhCCXaOeg==" saltValue="KyMvQUiv0ERzQYiuCTUKuZ1ViLpfkdnlF9Yis1PDrl1lqPrve4lrV+zqDvnwtCjGgN7Mx9BbtJ8COIdI7oN+pg==" spinCount="100000" sheet="1" objects="1" scenarios="1" formatColumns="0" formatRows="0" autoFilter="0"/>
  <autoFilter ref="C86:K454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5"/>
  <sheetViews>
    <sheetView showGridLines="0" tabSelected="1" workbookViewId="0">
      <pane ySplit="1" topLeftCell="A77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88</v>
      </c>
      <c r="G1" s="379" t="s">
        <v>89</v>
      </c>
      <c r="H1" s="379"/>
      <c r="I1" s="114"/>
      <c r="J1" s="113" t="s">
        <v>90</v>
      </c>
      <c r="K1" s="112" t="s">
        <v>91</v>
      </c>
      <c r="L1" s="113" t="s">
        <v>92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87</v>
      </c>
      <c r="AZ2" s="250" t="s">
        <v>911</v>
      </c>
      <c r="BA2" s="250" t="s">
        <v>911</v>
      </c>
      <c r="BB2" s="250" t="s">
        <v>206</v>
      </c>
      <c r="BC2" s="250" t="s">
        <v>912</v>
      </c>
      <c r="BD2" s="250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50" t="s">
        <v>913</v>
      </c>
      <c r="BA3" s="250" t="s">
        <v>913</v>
      </c>
      <c r="BB3" s="250" t="s">
        <v>206</v>
      </c>
      <c r="BC3" s="250" t="s">
        <v>914</v>
      </c>
      <c r="BD3" s="250" t="s">
        <v>81</v>
      </c>
    </row>
    <row r="4" spans="1:70" ht="36.950000000000003" customHeight="1">
      <c r="B4" s="27"/>
      <c r="C4" s="28"/>
      <c r="D4" s="29" t="s">
        <v>93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50" t="s">
        <v>915</v>
      </c>
      <c r="BA4" s="250" t="s">
        <v>915</v>
      </c>
      <c r="BB4" s="250" t="s">
        <v>206</v>
      </c>
      <c r="BC4" s="250" t="s">
        <v>916</v>
      </c>
      <c r="BD4" s="250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1" t="str">
        <f>'Rekapitulace stavby'!K6</f>
        <v>Rekonstrukce ul. Dr. Lukášové, Ostrava-Hrabůvka</v>
      </c>
      <c r="F7" s="372"/>
      <c r="G7" s="372"/>
      <c r="H7" s="372"/>
      <c r="I7" s="116"/>
      <c r="J7" s="28"/>
      <c r="K7" s="30"/>
    </row>
    <row r="8" spans="1:70" s="1" customFormat="1">
      <c r="B8" s="40"/>
      <c r="C8" s="41"/>
      <c r="D8" s="36" t="s">
        <v>94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3" t="s">
        <v>917</v>
      </c>
      <c r="F9" s="374"/>
      <c r="G9" s="374"/>
      <c r="H9" s="37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16. 11. 2018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0" t="s">
        <v>21</v>
      </c>
      <c r="F24" s="340"/>
      <c r="G24" s="340"/>
      <c r="H24" s="34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ROUND(J83,2)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ROUND(SUM(BE83:BE154), 2)</f>
        <v>0</v>
      </c>
      <c r="G30" s="41"/>
      <c r="H30" s="41"/>
      <c r="I30" s="130">
        <v>0.21</v>
      </c>
      <c r="J30" s="129">
        <f>ROUND(ROUND((SUM(BE83:BE154)),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ROUND(SUM(BF83:BF154), 2)</f>
        <v>0</v>
      </c>
      <c r="G31" s="41"/>
      <c r="H31" s="41"/>
      <c r="I31" s="130">
        <v>0.15</v>
      </c>
      <c r="J31" s="129">
        <f>ROUND(ROUND((SUM(BF83:BF154)),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ROUND(SUM(BG83:BG154),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ROUND(SUM(BH83:BH154),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ROUND(SUM(BI83:BI154),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96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1" t="str">
        <f>E7</f>
        <v>Rekonstrukce ul. Dr. Lukášové, Ostrava-Hrabůvka</v>
      </c>
      <c r="F45" s="372"/>
      <c r="G45" s="372"/>
      <c r="H45" s="372"/>
      <c r="I45" s="117"/>
      <c r="J45" s="41"/>
      <c r="K45" s="44"/>
    </row>
    <row r="46" spans="2:11" s="1" customFormat="1" ht="14.45" customHeight="1">
      <c r="B46" s="40"/>
      <c r="C46" s="36" t="s">
        <v>94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3" t="str">
        <f>E9</f>
        <v>002 - SO 401 PŘELOŽKA VEŘEJNÉHO OSVĚTLENÍ</v>
      </c>
      <c r="F47" s="374"/>
      <c r="G47" s="374"/>
      <c r="H47" s="37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ul. Dr. Lukášové</v>
      </c>
      <c r="G49" s="41"/>
      <c r="H49" s="41"/>
      <c r="I49" s="118" t="s">
        <v>25</v>
      </c>
      <c r="J49" s="119" t="str">
        <f>IF(J12="","",J12)</f>
        <v>16. 11. 2018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40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97</v>
      </c>
      <c r="D54" s="131"/>
      <c r="E54" s="131"/>
      <c r="F54" s="131"/>
      <c r="G54" s="131"/>
      <c r="H54" s="131"/>
      <c r="I54" s="144"/>
      <c r="J54" s="145" t="s">
        <v>98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99</v>
      </c>
      <c r="D56" s="41"/>
      <c r="E56" s="41"/>
      <c r="F56" s="41"/>
      <c r="G56" s="41"/>
      <c r="H56" s="41"/>
      <c r="I56" s="117"/>
      <c r="J56" s="127">
        <f>J83</f>
        <v>0</v>
      </c>
      <c r="K56" s="44"/>
      <c r="AU56" s="23" t="s">
        <v>100</v>
      </c>
    </row>
    <row r="57" spans="2:47" s="7" customFormat="1" ht="24.95" customHeight="1">
      <c r="B57" s="148"/>
      <c r="C57" s="149"/>
      <c r="D57" s="150" t="s">
        <v>101</v>
      </c>
      <c r="E57" s="151"/>
      <c r="F57" s="151"/>
      <c r="G57" s="151"/>
      <c r="H57" s="151"/>
      <c r="I57" s="152"/>
      <c r="J57" s="153">
        <f>J84</f>
        <v>0</v>
      </c>
      <c r="K57" s="154"/>
    </row>
    <row r="58" spans="2:47" s="8" customFormat="1" ht="19.899999999999999" customHeight="1">
      <c r="B58" s="155"/>
      <c r="C58" s="156"/>
      <c r="D58" s="157" t="s">
        <v>284</v>
      </c>
      <c r="E58" s="158"/>
      <c r="F58" s="158"/>
      <c r="G58" s="158"/>
      <c r="H58" s="158"/>
      <c r="I58" s="159"/>
      <c r="J58" s="160">
        <f>J85</f>
        <v>0</v>
      </c>
      <c r="K58" s="161"/>
    </row>
    <row r="59" spans="2:47" s="7" customFormat="1" ht="24.95" customHeight="1">
      <c r="B59" s="148"/>
      <c r="C59" s="149"/>
      <c r="D59" s="150" t="s">
        <v>918</v>
      </c>
      <c r="E59" s="151"/>
      <c r="F59" s="151"/>
      <c r="G59" s="151"/>
      <c r="H59" s="151"/>
      <c r="I59" s="152"/>
      <c r="J59" s="153">
        <f>J89</f>
        <v>0</v>
      </c>
      <c r="K59" s="154"/>
    </row>
    <row r="60" spans="2:47" s="8" customFormat="1" ht="19.899999999999999" customHeight="1">
      <c r="B60" s="155"/>
      <c r="C60" s="156"/>
      <c r="D60" s="157" t="s">
        <v>919</v>
      </c>
      <c r="E60" s="158"/>
      <c r="F60" s="158"/>
      <c r="G60" s="158"/>
      <c r="H60" s="158"/>
      <c r="I60" s="159"/>
      <c r="J60" s="160">
        <f>J90</f>
        <v>0</v>
      </c>
      <c r="K60" s="161"/>
    </row>
    <row r="61" spans="2:47" s="7" customFormat="1" ht="24.95" customHeight="1">
      <c r="B61" s="148"/>
      <c r="C61" s="149"/>
      <c r="D61" s="150" t="s">
        <v>288</v>
      </c>
      <c r="E61" s="151"/>
      <c r="F61" s="151"/>
      <c r="G61" s="151"/>
      <c r="H61" s="151"/>
      <c r="I61" s="152"/>
      <c r="J61" s="153">
        <f>J99</f>
        <v>0</v>
      </c>
      <c r="K61" s="154"/>
    </row>
    <row r="62" spans="2:47" s="8" customFormat="1" ht="19.899999999999999" customHeight="1">
      <c r="B62" s="155"/>
      <c r="C62" s="156"/>
      <c r="D62" s="157" t="s">
        <v>920</v>
      </c>
      <c r="E62" s="158"/>
      <c r="F62" s="158"/>
      <c r="G62" s="158"/>
      <c r="H62" s="158"/>
      <c r="I62" s="159"/>
      <c r="J62" s="160">
        <f>J100</f>
        <v>0</v>
      </c>
      <c r="K62" s="161"/>
    </row>
    <row r="63" spans="2:47" s="8" customFormat="1" ht="19.899999999999999" customHeight="1">
      <c r="B63" s="155"/>
      <c r="C63" s="156"/>
      <c r="D63" s="157" t="s">
        <v>289</v>
      </c>
      <c r="E63" s="158"/>
      <c r="F63" s="158"/>
      <c r="G63" s="158"/>
      <c r="H63" s="158"/>
      <c r="I63" s="159"/>
      <c r="J63" s="160">
        <f>J122</f>
        <v>0</v>
      </c>
      <c r="K63" s="161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17"/>
      <c r="J64" s="41"/>
      <c r="K64" s="44"/>
    </row>
    <row r="65" spans="2:12" s="1" customFormat="1" ht="6.95" customHeight="1">
      <c r="B65" s="55"/>
      <c r="C65" s="56"/>
      <c r="D65" s="56"/>
      <c r="E65" s="56"/>
      <c r="F65" s="56"/>
      <c r="G65" s="56"/>
      <c r="H65" s="56"/>
      <c r="I65" s="138"/>
      <c r="J65" s="56"/>
      <c r="K65" s="57"/>
    </row>
    <row r="69" spans="2:12" s="1" customFormat="1" ht="6.95" customHeight="1">
      <c r="B69" s="58"/>
      <c r="C69" s="59"/>
      <c r="D69" s="59"/>
      <c r="E69" s="59"/>
      <c r="F69" s="59"/>
      <c r="G69" s="59"/>
      <c r="H69" s="59"/>
      <c r="I69" s="141"/>
      <c r="J69" s="59"/>
      <c r="K69" s="59"/>
      <c r="L69" s="60"/>
    </row>
    <row r="70" spans="2:12" s="1" customFormat="1" ht="36.950000000000003" customHeight="1">
      <c r="B70" s="40"/>
      <c r="C70" s="61" t="s">
        <v>103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4.45" customHeight="1">
      <c r="B72" s="40"/>
      <c r="C72" s="64" t="s">
        <v>18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6.5" customHeight="1">
      <c r="B73" s="40"/>
      <c r="C73" s="62"/>
      <c r="D73" s="62"/>
      <c r="E73" s="376" t="str">
        <f>E7</f>
        <v>Rekonstrukce ul. Dr. Lukášové, Ostrava-Hrabůvka</v>
      </c>
      <c r="F73" s="377"/>
      <c r="G73" s="377"/>
      <c r="H73" s="377"/>
      <c r="I73" s="162"/>
      <c r="J73" s="62"/>
      <c r="K73" s="62"/>
      <c r="L73" s="60"/>
    </row>
    <row r="74" spans="2:12" s="1" customFormat="1" ht="14.45" customHeight="1">
      <c r="B74" s="40"/>
      <c r="C74" s="64" t="s">
        <v>94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7.25" customHeight="1">
      <c r="B75" s="40"/>
      <c r="C75" s="62"/>
      <c r="D75" s="62"/>
      <c r="E75" s="351" t="str">
        <f>E9</f>
        <v>002 - SO 401 PŘELOŽKA VEŘEJNÉHO OSVĚTLENÍ</v>
      </c>
      <c r="F75" s="378"/>
      <c r="G75" s="378"/>
      <c r="H75" s="378"/>
      <c r="I75" s="162"/>
      <c r="J75" s="62"/>
      <c r="K75" s="62"/>
      <c r="L75" s="60"/>
    </row>
    <row r="76" spans="2:12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8" customHeight="1">
      <c r="B77" s="40"/>
      <c r="C77" s="64" t="s">
        <v>23</v>
      </c>
      <c r="D77" s="62"/>
      <c r="E77" s="62"/>
      <c r="F77" s="163" t="str">
        <f>F12</f>
        <v>ul. Dr. Lukášové</v>
      </c>
      <c r="G77" s="62"/>
      <c r="H77" s="62"/>
      <c r="I77" s="164" t="s">
        <v>25</v>
      </c>
      <c r="J77" s="72" t="str">
        <f>IF(J12="","",J12)</f>
        <v>16. 11. 2018</v>
      </c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>
      <c r="B79" s="40"/>
      <c r="C79" s="64" t="s">
        <v>27</v>
      </c>
      <c r="D79" s="62"/>
      <c r="E79" s="62"/>
      <c r="F79" s="163" t="str">
        <f>E15</f>
        <v>Městský obvod Ostrava – Jih</v>
      </c>
      <c r="G79" s="62"/>
      <c r="H79" s="62"/>
      <c r="I79" s="164" t="s">
        <v>33</v>
      </c>
      <c r="J79" s="163" t="str">
        <f>E21</f>
        <v>Roman Fildán</v>
      </c>
      <c r="K79" s="62"/>
      <c r="L79" s="60"/>
    </row>
    <row r="80" spans="2:12" s="1" customFormat="1" ht="14.45" customHeight="1">
      <c r="B80" s="40"/>
      <c r="C80" s="64" t="s">
        <v>31</v>
      </c>
      <c r="D80" s="62"/>
      <c r="E80" s="62"/>
      <c r="F80" s="163" t="str">
        <f>IF(E18="","",E18)</f>
        <v/>
      </c>
      <c r="G80" s="62"/>
      <c r="H80" s="62"/>
      <c r="I80" s="162"/>
      <c r="J80" s="62"/>
      <c r="K80" s="62"/>
      <c r="L80" s="60"/>
    </row>
    <row r="81" spans="2:65" s="1" customFormat="1" ht="10.3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9" customFormat="1" ht="29.25" customHeight="1">
      <c r="B82" s="165"/>
      <c r="C82" s="166" t="s">
        <v>104</v>
      </c>
      <c r="D82" s="167" t="s">
        <v>56</v>
      </c>
      <c r="E82" s="167" t="s">
        <v>52</v>
      </c>
      <c r="F82" s="167" t="s">
        <v>105</v>
      </c>
      <c r="G82" s="167" t="s">
        <v>106</v>
      </c>
      <c r="H82" s="167" t="s">
        <v>107</v>
      </c>
      <c r="I82" s="168" t="s">
        <v>108</v>
      </c>
      <c r="J82" s="167" t="s">
        <v>98</v>
      </c>
      <c r="K82" s="169" t="s">
        <v>109</v>
      </c>
      <c r="L82" s="170"/>
      <c r="M82" s="80" t="s">
        <v>110</v>
      </c>
      <c r="N82" s="81" t="s">
        <v>41</v>
      </c>
      <c r="O82" s="81" t="s">
        <v>111</v>
      </c>
      <c r="P82" s="81" t="s">
        <v>112</v>
      </c>
      <c r="Q82" s="81" t="s">
        <v>113</v>
      </c>
      <c r="R82" s="81" t="s">
        <v>114</v>
      </c>
      <c r="S82" s="81" t="s">
        <v>115</v>
      </c>
      <c r="T82" s="82" t="s">
        <v>116</v>
      </c>
    </row>
    <row r="83" spans="2:65" s="1" customFormat="1" ht="29.25" customHeight="1">
      <c r="B83" s="40"/>
      <c r="C83" s="86" t="s">
        <v>99</v>
      </c>
      <c r="D83" s="62"/>
      <c r="E83" s="62"/>
      <c r="F83" s="62"/>
      <c r="G83" s="62"/>
      <c r="H83" s="62"/>
      <c r="I83" s="162"/>
      <c r="J83" s="171">
        <f>BK83</f>
        <v>0</v>
      </c>
      <c r="K83" s="62"/>
      <c r="L83" s="60"/>
      <c r="M83" s="83"/>
      <c r="N83" s="84"/>
      <c r="O83" s="84"/>
      <c r="P83" s="172">
        <f>P84+P89+P99</f>
        <v>0</v>
      </c>
      <c r="Q83" s="84"/>
      <c r="R83" s="172">
        <f>R84+R89+R99</f>
        <v>18.0823766</v>
      </c>
      <c r="S83" s="84"/>
      <c r="T83" s="173">
        <f>T84+T89+T99</f>
        <v>0</v>
      </c>
      <c r="AT83" s="23" t="s">
        <v>70</v>
      </c>
      <c r="AU83" s="23" t="s">
        <v>100</v>
      </c>
      <c r="BK83" s="174">
        <f>BK84+BK89+BK99</f>
        <v>0</v>
      </c>
    </row>
    <row r="84" spans="2:65" s="10" customFormat="1" ht="37.35" customHeight="1">
      <c r="B84" s="175"/>
      <c r="C84" s="176"/>
      <c r="D84" s="177" t="s">
        <v>70</v>
      </c>
      <c r="E84" s="178" t="s">
        <v>117</v>
      </c>
      <c r="F84" s="178" t="s">
        <v>118</v>
      </c>
      <c r="G84" s="176"/>
      <c r="H84" s="176"/>
      <c r="I84" s="179"/>
      <c r="J84" s="180">
        <f>BK84</f>
        <v>0</v>
      </c>
      <c r="K84" s="176"/>
      <c r="L84" s="181"/>
      <c r="M84" s="182"/>
      <c r="N84" s="183"/>
      <c r="O84" s="183"/>
      <c r="P84" s="184">
        <f>P85</f>
        <v>0</v>
      </c>
      <c r="Q84" s="183"/>
      <c r="R84" s="184">
        <f>R85</f>
        <v>0</v>
      </c>
      <c r="S84" s="183"/>
      <c r="T84" s="185">
        <f>T85</f>
        <v>0</v>
      </c>
      <c r="AR84" s="186" t="s">
        <v>79</v>
      </c>
      <c r="AT84" s="187" t="s">
        <v>70</v>
      </c>
      <c r="AU84" s="187" t="s">
        <v>71</v>
      </c>
      <c r="AY84" s="186" t="s">
        <v>120</v>
      </c>
      <c r="BK84" s="188">
        <f>BK85</f>
        <v>0</v>
      </c>
    </row>
    <row r="85" spans="2:65" s="10" customFormat="1" ht="19.899999999999999" customHeight="1">
      <c r="B85" s="175"/>
      <c r="C85" s="176"/>
      <c r="D85" s="177" t="s">
        <v>70</v>
      </c>
      <c r="E85" s="189" t="s">
        <v>125</v>
      </c>
      <c r="F85" s="189" t="s">
        <v>647</v>
      </c>
      <c r="G85" s="176"/>
      <c r="H85" s="176"/>
      <c r="I85" s="179"/>
      <c r="J85" s="190">
        <f>BK85</f>
        <v>0</v>
      </c>
      <c r="K85" s="176"/>
      <c r="L85" s="181"/>
      <c r="M85" s="182"/>
      <c r="N85" s="183"/>
      <c r="O85" s="183"/>
      <c r="P85" s="184">
        <f>SUM(P86:P88)</f>
        <v>0</v>
      </c>
      <c r="Q85" s="183"/>
      <c r="R85" s="184">
        <f>SUM(R86:R88)</f>
        <v>0</v>
      </c>
      <c r="S85" s="183"/>
      <c r="T85" s="185">
        <f>SUM(T86:T88)</f>
        <v>0</v>
      </c>
      <c r="AR85" s="186" t="s">
        <v>79</v>
      </c>
      <c r="AT85" s="187" t="s">
        <v>70</v>
      </c>
      <c r="AU85" s="187" t="s">
        <v>79</v>
      </c>
      <c r="AY85" s="186" t="s">
        <v>120</v>
      </c>
      <c r="BK85" s="188">
        <f>SUM(BK86:BK88)</f>
        <v>0</v>
      </c>
    </row>
    <row r="86" spans="2:65" s="1" customFormat="1" ht="25.5" customHeight="1">
      <c r="B86" s="40"/>
      <c r="C86" s="237" t="s">
        <v>79</v>
      </c>
      <c r="D86" s="237" t="s">
        <v>203</v>
      </c>
      <c r="E86" s="238" t="s">
        <v>921</v>
      </c>
      <c r="F86" s="239" t="s">
        <v>922</v>
      </c>
      <c r="G86" s="240" t="s">
        <v>236</v>
      </c>
      <c r="H86" s="241">
        <v>3.1880000000000002</v>
      </c>
      <c r="I86" s="242"/>
      <c r="J86" s="243">
        <f>ROUND(I86*H86,2)</f>
        <v>0</v>
      </c>
      <c r="K86" s="239" t="s">
        <v>21</v>
      </c>
      <c r="L86" s="60"/>
      <c r="M86" s="244" t="s">
        <v>21</v>
      </c>
      <c r="N86" s="245" t="s">
        <v>42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126</v>
      </c>
      <c r="AT86" s="23" t="s">
        <v>203</v>
      </c>
      <c r="AU86" s="23" t="s">
        <v>81</v>
      </c>
      <c r="AY86" s="23" t="s">
        <v>120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79</v>
      </c>
      <c r="BK86" s="203">
        <f>ROUND(I86*H86,2)</f>
        <v>0</v>
      </c>
      <c r="BL86" s="23" t="s">
        <v>126</v>
      </c>
      <c r="BM86" s="23" t="s">
        <v>923</v>
      </c>
    </row>
    <row r="87" spans="2:65" s="11" customFormat="1" ht="13.5">
      <c r="B87" s="204"/>
      <c r="C87" s="205"/>
      <c r="D87" s="206" t="s">
        <v>160</v>
      </c>
      <c r="E87" s="207" t="s">
        <v>21</v>
      </c>
      <c r="F87" s="208" t="s">
        <v>924</v>
      </c>
      <c r="G87" s="205"/>
      <c r="H87" s="207" t="s">
        <v>21</v>
      </c>
      <c r="I87" s="209"/>
      <c r="J87" s="205"/>
      <c r="K87" s="205"/>
      <c r="L87" s="210"/>
      <c r="M87" s="211"/>
      <c r="N87" s="212"/>
      <c r="O87" s="212"/>
      <c r="P87" s="212"/>
      <c r="Q87" s="212"/>
      <c r="R87" s="212"/>
      <c r="S87" s="212"/>
      <c r="T87" s="213"/>
      <c r="AT87" s="214" t="s">
        <v>160</v>
      </c>
      <c r="AU87" s="214" t="s">
        <v>81</v>
      </c>
      <c r="AV87" s="11" t="s">
        <v>79</v>
      </c>
      <c r="AW87" s="11" t="s">
        <v>35</v>
      </c>
      <c r="AX87" s="11" t="s">
        <v>71</v>
      </c>
      <c r="AY87" s="214" t="s">
        <v>120</v>
      </c>
    </row>
    <row r="88" spans="2:65" s="12" customFormat="1" ht="13.5">
      <c r="B88" s="215"/>
      <c r="C88" s="216"/>
      <c r="D88" s="206" t="s">
        <v>160</v>
      </c>
      <c r="E88" s="217" t="s">
        <v>21</v>
      </c>
      <c r="F88" s="218" t="s">
        <v>925</v>
      </c>
      <c r="G88" s="216"/>
      <c r="H88" s="219">
        <v>3.1880000000000002</v>
      </c>
      <c r="I88" s="220"/>
      <c r="J88" s="216"/>
      <c r="K88" s="216"/>
      <c r="L88" s="221"/>
      <c r="M88" s="222"/>
      <c r="N88" s="223"/>
      <c r="O88" s="223"/>
      <c r="P88" s="223"/>
      <c r="Q88" s="223"/>
      <c r="R88" s="223"/>
      <c r="S88" s="223"/>
      <c r="T88" s="224"/>
      <c r="AT88" s="225" t="s">
        <v>160</v>
      </c>
      <c r="AU88" s="225" t="s">
        <v>81</v>
      </c>
      <c r="AV88" s="12" t="s">
        <v>81</v>
      </c>
      <c r="AW88" s="12" t="s">
        <v>35</v>
      </c>
      <c r="AX88" s="12" t="s">
        <v>79</v>
      </c>
      <c r="AY88" s="225" t="s">
        <v>120</v>
      </c>
    </row>
    <row r="89" spans="2:65" s="10" customFormat="1" ht="37.35" customHeight="1">
      <c r="B89" s="175"/>
      <c r="C89" s="176"/>
      <c r="D89" s="177" t="s">
        <v>70</v>
      </c>
      <c r="E89" s="178" t="s">
        <v>926</v>
      </c>
      <c r="F89" s="178" t="s">
        <v>927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</f>
        <v>0</v>
      </c>
      <c r="Q89" s="183"/>
      <c r="R89" s="184">
        <f>R90</f>
        <v>1.0200000000000001E-3</v>
      </c>
      <c r="S89" s="183"/>
      <c r="T89" s="185">
        <f>T90</f>
        <v>0</v>
      </c>
      <c r="AR89" s="186" t="s">
        <v>81</v>
      </c>
      <c r="AT89" s="187" t="s">
        <v>70</v>
      </c>
      <c r="AU89" s="187" t="s">
        <v>71</v>
      </c>
      <c r="AY89" s="186" t="s">
        <v>120</v>
      </c>
      <c r="BK89" s="188">
        <f>BK90</f>
        <v>0</v>
      </c>
    </row>
    <row r="90" spans="2:65" s="10" customFormat="1" ht="19.899999999999999" customHeight="1">
      <c r="B90" s="175"/>
      <c r="C90" s="176"/>
      <c r="D90" s="177" t="s">
        <v>70</v>
      </c>
      <c r="E90" s="189" t="s">
        <v>928</v>
      </c>
      <c r="F90" s="189" t="s">
        <v>929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SUM(P91:P98)</f>
        <v>0</v>
      </c>
      <c r="Q90" s="183"/>
      <c r="R90" s="184">
        <f>SUM(R91:R98)</f>
        <v>1.0200000000000001E-3</v>
      </c>
      <c r="S90" s="183"/>
      <c r="T90" s="185">
        <f>SUM(T91:T98)</f>
        <v>0</v>
      </c>
      <c r="AR90" s="186" t="s">
        <v>81</v>
      </c>
      <c r="AT90" s="187" t="s">
        <v>70</v>
      </c>
      <c r="AU90" s="187" t="s">
        <v>79</v>
      </c>
      <c r="AY90" s="186" t="s">
        <v>120</v>
      </c>
      <c r="BK90" s="188">
        <f>SUM(BK91:BK98)</f>
        <v>0</v>
      </c>
    </row>
    <row r="91" spans="2:65" s="1" customFormat="1" ht="38.25" customHeight="1">
      <c r="B91" s="40"/>
      <c r="C91" s="237" t="s">
        <v>81</v>
      </c>
      <c r="D91" s="237" t="s">
        <v>203</v>
      </c>
      <c r="E91" s="238" t="s">
        <v>930</v>
      </c>
      <c r="F91" s="239" t="s">
        <v>931</v>
      </c>
      <c r="G91" s="240" t="s">
        <v>206</v>
      </c>
      <c r="H91" s="241">
        <v>97.4</v>
      </c>
      <c r="I91" s="242"/>
      <c r="J91" s="243">
        <f>ROUND(I91*H91,2)</f>
        <v>0</v>
      </c>
      <c r="K91" s="239" t="s">
        <v>207</v>
      </c>
      <c r="L91" s="60"/>
      <c r="M91" s="244" t="s">
        <v>21</v>
      </c>
      <c r="N91" s="245" t="s">
        <v>42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183</v>
      </c>
      <c r="AT91" s="23" t="s">
        <v>203</v>
      </c>
      <c r="AU91" s="23" t="s">
        <v>81</v>
      </c>
      <c r="AY91" s="23" t="s">
        <v>120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79</v>
      </c>
      <c r="BK91" s="203">
        <f>ROUND(I91*H91,2)</f>
        <v>0</v>
      </c>
      <c r="BL91" s="23" t="s">
        <v>183</v>
      </c>
      <c r="BM91" s="23" t="s">
        <v>932</v>
      </c>
    </row>
    <row r="92" spans="2:65" s="12" customFormat="1" ht="13.5">
      <c r="B92" s="215"/>
      <c r="C92" s="216"/>
      <c r="D92" s="206" t="s">
        <v>160</v>
      </c>
      <c r="E92" s="217" t="s">
        <v>21</v>
      </c>
      <c r="F92" s="218" t="s">
        <v>911</v>
      </c>
      <c r="G92" s="216"/>
      <c r="H92" s="219">
        <v>97.4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160</v>
      </c>
      <c r="AU92" s="225" t="s">
        <v>81</v>
      </c>
      <c r="AV92" s="12" t="s">
        <v>81</v>
      </c>
      <c r="AW92" s="12" t="s">
        <v>35</v>
      </c>
      <c r="AX92" s="12" t="s">
        <v>79</v>
      </c>
      <c r="AY92" s="225" t="s">
        <v>120</v>
      </c>
    </row>
    <row r="93" spans="2:65" s="1" customFormat="1" ht="25.5" customHeight="1">
      <c r="B93" s="40"/>
      <c r="C93" s="237" t="s">
        <v>130</v>
      </c>
      <c r="D93" s="237" t="s">
        <v>203</v>
      </c>
      <c r="E93" s="238" t="s">
        <v>933</v>
      </c>
      <c r="F93" s="239" t="s">
        <v>934</v>
      </c>
      <c r="G93" s="240" t="s">
        <v>158</v>
      </c>
      <c r="H93" s="241">
        <v>6</v>
      </c>
      <c r="I93" s="242"/>
      <c r="J93" s="243">
        <f>ROUND(I93*H93,2)</f>
        <v>0</v>
      </c>
      <c r="K93" s="239" t="s">
        <v>299</v>
      </c>
      <c r="L93" s="60"/>
      <c r="M93" s="244" t="s">
        <v>21</v>
      </c>
      <c r="N93" s="245" t="s">
        <v>42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183</v>
      </c>
      <c r="AT93" s="23" t="s">
        <v>203</v>
      </c>
      <c r="AU93" s="23" t="s">
        <v>81</v>
      </c>
      <c r="AY93" s="23" t="s">
        <v>120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79</v>
      </c>
      <c r="BK93" s="203">
        <f>ROUND(I93*H93,2)</f>
        <v>0</v>
      </c>
      <c r="BL93" s="23" t="s">
        <v>183</v>
      </c>
      <c r="BM93" s="23" t="s">
        <v>935</v>
      </c>
    </row>
    <row r="94" spans="2:65" s="1" customFormat="1" ht="16.5" customHeight="1">
      <c r="B94" s="40"/>
      <c r="C94" s="237" t="s">
        <v>126</v>
      </c>
      <c r="D94" s="237" t="s">
        <v>203</v>
      </c>
      <c r="E94" s="238" t="s">
        <v>936</v>
      </c>
      <c r="F94" s="239" t="s">
        <v>937</v>
      </c>
      <c r="G94" s="240" t="s">
        <v>158</v>
      </c>
      <c r="H94" s="241">
        <v>7</v>
      </c>
      <c r="I94" s="242"/>
      <c r="J94" s="243">
        <f>ROUND(I94*H94,2)</f>
        <v>0</v>
      </c>
      <c r="K94" s="239" t="s">
        <v>207</v>
      </c>
      <c r="L94" s="60"/>
      <c r="M94" s="244" t="s">
        <v>21</v>
      </c>
      <c r="N94" s="245" t="s">
        <v>42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183</v>
      </c>
      <c r="AT94" s="23" t="s">
        <v>203</v>
      </c>
      <c r="AU94" s="23" t="s">
        <v>81</v>
      </c>
      <c r="AY94" s="23" t="s">
        <v>120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79</v>
      </c>
      <c r="BK94" s="203">
        <f>ROUND(I94*H94,2)</f>
        <v>0</v>
      </c>
      <c r="BL94" s="23" t="s">
        <v>183</v>
      </c>
      <c r="BM94" s="23" t="s">
        <v>938</v>
      </c>
    </row>
    <row r="95" spans="2:65" s="12" customFormat="1" ht="13.5">
      <c r="B95" s="215"/>
      <c r="C95" s="216"/>
      <c r="D95" s="206" t="s">
        <v>160</v>
      </c>
      <c r="E95" s="217" t="s">
        <v>21</v>
      </c>
      <c r="F95" s="218" t="s">
        <v>939</v>
      </c>
      <c r="G95" s="216"/>
      <c r="H95" s="219">
        <v>7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160</v>
      </c>
      <c r="AU95" s="225" t="s">
        <v>81</v>
      </c>
      <c r="AV95" s="12" t="s">
        <v>81</v>
      </c>
      <c r="AW95" s="12" t="s">
        <v>35</v>
      </c>
      <c r="AX95" s="12" t="s">
        <v>79</v>
      </c>
      <c r="AY95" s="225" t="s">
        <v>120</v>
      </c>
    </row>
    <row r="96" spans="2:65" s="1" customFormat="1" ht="16.5" customHeight="1">
      <c r="B96" s="40"/>
      <c r="C96" s="191" t="s">
        <v>119</v>
      </c>
      <c r="D96" s="191" t="s">
        <v>122</v>
      </c>
      <c r="E96" s="192" t="s">
        <v>940</v>
      </c>
      <c r="F96" s="193" t="s">
        <v>941</v>
      </c>
      <c r="G96" s="194" t="s">
        <v>158</v>
      </c>
      <c r="H96" s="195">
        <v>1</v>
      </c>
      <c r="I96" s="196"/>
      <c r="J96" s="197">
        <f>ROUND(I96*H96,2)</f>
        <v>0</v>
      </c>
      <c r="K96" s="193" t="s">
        <v>207</v>
      </c>
      <c r="L96" s="198"/>
      <c r="M96" s="199" t="s">
        <v>21</v>
      </c>
      <c r="N96" s="200" t="s">
        <v>42</v>
      </c>
      <c r="O96" s="41"/>
      <c r="P96" s="201">
        <f>O96*H96</f>
        <v>0</v>
      </c>
      <c r="Q96" s="201">
        <v>1.2E-4</v>
      </c>
      <c r="R96" s="201">
        <f>Q96*H96</f>
        <v>1.2E-4</v>
      </c>
      <c r="S96" s="201">
        <v>0</v>
      </c>
      <c r="T96" s="202">
        <f>S96*H96</f>
        <v>0</v>
      </c>
      <c r="AR96" s="23" t="s">
        <v>431</v>
      </c>
      <c r="AT96" s="23" t="s">
        <v>122</v>
      </c>
      <c r="AU96" s="23" t="s">
        <v>81</v>
      </c>
      <c r="AY96" s="23" t="s">
        <v>120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79</v>
      </c>
      <c r="BK96" s="203">
        <f>ROUND(I96*H96,2)</f>
        <v>0</v>
      </c>
      <c r="BL96" s="23" t="s">
        <v>183</v>
      </c>
      <c r="BM96" s="23" t="s">
        <v>942</v>
      </c>
    </row>
    <row r="97" spans="2:65" s="1" customFormat="1" ht="16.5" customHeight="1">
      <c r="B97" s="40"/>
      <c r="C97" s="191" t="s">
        <v>140</v>
      </c>
      <c r="D97" s="191" t="s">
        <v>122</v>
      </c>
      <c r="E97" s="192" t="s">
        <v>943</v>
      </c>
      <c r="F97" s="193" t="s">
        <v>944</v>
      </c>
      <c r="G97" s="194" t="s">
        <v>158</v>
      </c>
      <c r="H97" s="195">
        <v>6</v>
      </c>
      <c r="I97" s="196"/>
      <c r="J97" s="197">
        <f>ROUND(I97*H97,2)</f>
        <v>0</v>
      </c>
      <c r="K97" s="193" t="s">
        <v>207</v>
      </c>
      <c r="L97" s="198"/>
      <c r="M97" s="199" t="s">
        <v>21</v>
      </c>
      <c r="N97" s="200" t="s">
        <v>42</v>
      </c>
      <c r="O97" s="41"/>
      <c r="P97" s="201">
        <f>O97*H97</f>
        <v>0</v>
      </c>
      <c r="Q97" s="201">
        <v>1.4999999999999999E-4</v>
      </c>
      <c r="R97" s="201">
        <f>Q97*H97</f>
        <v>8.9999999999999998E-4</v>
      </c>
      <c r="S97" s="201">
        <v>0</v>
      </c>
      <c r="T97" s="202">
        <f>S97*H97</f>
        <v>0</v>
      </c>
      <c r="AR97" s="23" t="s">
        <v>431</v>
      </c>
      <c r="AT97" s="23" t="s">
        <v>122</v>
      </c>
      <c r="AU97" s="23" t="s">
        <v>81</v>
      </c>
      <c r="AY97" s="23" t="s">
        <v>120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79</v>
      </c>
      <c r="BK97" s="203">
        <f>ROUND(I97*H97,2)</f>
        <v>0</v>
      </c>
      <c r="BL97" s="23" t="s">
        <v>183</v>
      </c>
      <c r="BM97" s="23" t="s">
        <v>945</v>
      </c>
    </row>
    <row r="98" spans="2:65" s="1" customFormat="1" ht="38.25" customHeight="1">
      <c r="B98" s="40"/>
      <c r="C98" s="237" t="s">
        <v>144</v>
      </c>
      <c r="D98" s="237" t="s">
        <v>203</v>
      </c>
      <c r="E98" s="238" t="s">
        <v>946</v>
      </c>
      <c r="F98" s="239" t="s">
        <v>947</v>
      </c>
      <c r="G98" s="240" t="s">
        <v>158</v>
      </c>
      <c r="H98" s="241">
        <v>1</v>
      </c>
      <c r="I98" s="242"/>
      <c r="J98" s="243">
        <f>ROUND(I98*H98,2)</f>
        <v>0</v>
      </c>
      <c r="K98" s="239" t="s">
        <v>207</v>
      </c>
      <c r="L98" s="60"/>
      <c r="M98" s="244" t="s">
        <v>21</v>
      </c>
      <c r="N98" s="245" t="s">
        <v>42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183</v>
      </c>
      <c r="AT98" s="23" t="s">
        <v>203</v>
      </c>
      <c r="AU98" s="23" t="s">
        <v>81</v>
      </c>
      <c r="AY98" s="23" t="s">
        <v>120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79</v>
      </c>
      <c r="BK98" s="203">
        <f>ROUND(I98*H98,2)</f>
        <v>0</v>
      </c>
      <c r="BL98" s="23" t="s">
        <v>183</v>
      </c>
      <c r="BM98" s="23" t="s">
        <v>948</v>
      </c>
    </row>
    <row r="99" spans="2:65" s="10" customFormat="1" ht="37.35" customHeight="1">
      <c r="B99" s="175"/>
      <c r="C99" s="176"/>
      <c r="D99" s="177" t="s">
        <v>70</v>
      </c>
      <c r="E99" s="178" t="s">
        <v>122</v>
      </c>
      <c r="F99" s="178" t="s">
        <v>884</v>
      </c>
      <c r="G99" s="176"/>
      <c r="H99" s="176"/>
      <c r="I99" s="179"/>
      <c r="J99" s="180">
        <f>BK99</f>
        <v>0</v>
      </c>
      <c r="K99" s="176"/>
      <c r="L99" s="181"/>
      <c r="M99" s="182"/>
      <c r="N99" s="183"/>
      <c r="O99" s="183"/>
      <c r="P99" s="184">
        <f>P100+P122</f>
        <v>0</v>
      </c>
      <c r="Q99" s="183"/>
      <c r="R99" s="184">
        <f>R100+R122</f>
        <v>18.081356599999999</v>
      </c>
      <c r="S99" s="183"/>
      <c r="T99" s="185">
        <f>T100+T122</f>
        <v>0</v>
      </c>
      <c r="AR99" s="186" t="s">
        <v>130</v>
      </c>
      <c r="AT99" s="187" t="s">
        <v>70</v>
      </c>
      <c r="AU99" s="187" t="s">
        <v>71</v>
      </c>
      <c r="AY99" s="186" t="s">
        <v>120</v>
      </c>
      <c r="BK99" s="188">
        <f>BK100+BK122</f>
        <v>0</v>
      </c>
    </row>
    <row r="100" spans="2:65" s="10" customFormat="1" ht="19.899999999999999" customHeight="1">
      <c r="B100" s="175"/>
      <c r="C100" s="176"/>
      <c r="D100" s="177" t="s">
        <v>70</v>
      </c>
      <c r="E100" s="189" t="s">
        <v>949</v>
      </c>
      <c r="F100" s="189" t="s">
        <v>950</v>
      </c>
      <c r="G100" s="176"/>
      <c r="H100" s="176"/>
      <c r="I100" s="179"/>
      <c r="J100" s="190">
        <f>BK100</f>
        <v>0</v>
      </c>
      <c r="K100" s="176"/>
      <c r="L100" s="181"/>
      <c r="M100" s="182"/>
      <c r="N100" s="183"/>
      <c r="O100" s="183"/>
      <c r="P100" s="184">
        <f>SUM(P101:P121)</f>
        <v>0</v>
      </c>
      <c r="Q100" s="183"/>
      <c r="R100" s="184">
        <f>SUM(R101:R121)</f>
        <v>0.14424939999999997</v>
      </c>
      <c r="S100" s="183"/>
      <c r="T100" s="185">
        <f>SUM(T101:T121)</f>
        <v>0</v>
      </c>
      <c r="AR100" s="186" t="s">
        <v>130</v>
      </c>
      <c r="AT100" s="187" t="s">
        <v>70</v>
      </c>
      <c r="AU100" s="187" t="s">
        <v>79</v>
      </c>
      <c r="AY100" s="186" t="s">
        <v>120</v>
      </c>
      <c r="BK100" s="188">
        <f>SUM(BK101:BK121)</f>
        <v>0</v>
      </c>
    </row>
    <row r="101" spans="2:65" s="1" customFormat="1" ht="16.5" customHeight="1">
      <c r="B101" s="40"/>
      <c r="C101" s="237" t="s">
        <v>125</v>
      </c>
      <c r="D101" s="237" t="s">
        <v>203</v>
      </c>
      <c r="E101" s="238" t="s">
        <v>951</v>
      </c>
      <c r="F101" s="239" t="s">
        <v>952</v>
      </c>
      <c r="G101" s="240" t="s">
        <v>206</v>
      </c>
      <c r="H101" s="241">
        <v>97.4</v>
      </c>
      <c r="I101" s="242"/>
      <c r="J101" s="243">
        <f>ROUND(I101*H101,2)</f>
        <v>0</v>
      </c>
      <c r="K101" s="239" t="s">
        <v>207</v>
      </c>
      <c r="L101" s="60"/>
      <c r="M101" s="244" t="s">
        <v>21</v>
      </c>
      <c r="N101" s="245" t="s">
        <v>42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589</v>
      </c>
      <c r="AT101" s="23" t="s">
        <v>203</v>
      </c>
      <c r="AU101" s="23" t="s">
        <v>81</v>
      </c>
      <c r="AY101" s="23" t="s">
        <v>120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79</v>
      </c>
      <c r="BK101" s="203">
        <f>ROUND(I101*H101,2)</f>
        <v>0</v>
      </c>
      <c r="BL101" s="23" t="s">
        <v>589</v>
      </c>
      <c r="BM101" s="23" t="s">
        <v>953</v>
      </c>
    </row>
    <row r="102" spans="2:65" s="11" customFormat="1" ht="13.5">
      <c r="B102" s="204"/>
      <c r="C102" s="205"/>
      <c r="D102" s="206" t="s">
        <v>160</v>
      </c>
      <c r="E102" s="207" t="s">
        <v>21</v>
      </c>
      <c r="F102" s="208" t="s">
        <v>924</v>
      </c>
      <c r="G102" s="205"/>
      <c r="H102" s="207" t="s">
        <v>21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160</v>
      </c>
      <c r="AU102" s="214" t="s">
        <v>81</v>
      </c>
      <c r="AV102" s="11" t="s">
        <v>79</v>
      </c>
      <c r="AW102" s="11" t="s">
        <v>35</v>
      </c>
      <c r="AX102" s="11" t="s">
        <v>71</v>
      </c>
      <c r="AY102" s="214" t="s">
        <v>120</v>
      </c>
    </row>
    <row r="103" spans="2:65" s="12" customFormat="1" ht="13.5">
      <c r="B103" s="215"/>
      <c r="C103" s="216"/>
      <c r="D103" s="206" t="s">
        <v>160</v>
      </c>
      <c r="E103" s="217" t="s">
        <v>21</v>
      </c>
      <c r="F103" s="218" t="s">
        <v>911</v>
      </c>
      <c r="G103" s="216"/>
      <c r="H103" s="219">
        <v>97.4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160</v>
      </c>
      <c r="AU103" s="225" t="s">
        <v>81</v>
      </c>
      <c r="AV103" s="12" t="s">
        <v>81</v>
      </c>
      <c r="AW103" s="12" t="s">
        <v>35</v>
      </c>
      <c r="AX103" s="12" t="s">
        <v>79</v>
      </c>
      <c r="AY103" s="225" t="s">
        <v>120</v>
      </c>
    </row>
    <row r="104" spans="2:65" s="1" customFormat="1" ht="25.5" customHeight="1">
      <c r="B104" s="40"/>
      <c r="C104" s="237" t="s">
        <v>151</v>
      </c>
      <c r="D104" s="237" t="s">
        <v>203</v>
      </c>
      <c r="E104" s="238" t="s">
        <v>954</v>
      </c>
      <c r="F104" s="239" t="s">
        <v>955</v>
      </c>
      <c r="G104" s="240" t="s">
        <v>206</v>
      </c>
      <c r="H104" s="241">
        <v>97.4</v>
      </c>
      <c r="I104" s="242"/>
      <c r="J104" s="243">
        <f>ROUND(I104*H104,2)</f>
        <v>0</v>
      </c>
      <c r="K104" s="239" t="s">
        <v>207</v>
      </c>
      <c r="L104" s="60"/>
      <c r="M104" s="244" t="s">
        <v>21</v>
      </c>
      <c r="N104" s="245" t="s">
        <v>42</v>
      </c>
      <c r="O104" s="41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3" t="s">
        <v>589</v>
      </c>
      <c r="AT104" s="23" t="s">
        <v>203</v>
      </c>
      <c r="AU104" s="23" t="s">
        <v>81</v>
      </c>
      <c r="AY104" s="23" t="s">
        <v>120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79</v>
      </c>
      <c r="BK104" s="203">
        <f>ROUND(I104*H104,2)</f>
        <v>0</v>
      </c>
      <c r="BL104" s="23" t="s">
        <v>589</v>
      </c>
      <c r="BM104" s="23" t="s">
        <v>956</v>
      </c>
    </row>
    <row r="105" spans="2:65" s="12" customFormat="1" ht="13.5">
      <c r="B105" s="215"/>
      <c r="C105" s="216"/>
      <c r="D105" s="206" t="s">
        <v>160</v>
      </c>
      <c r="E105" s="217" t="s">
        <v>21</v>
      </c>
      <c r="F105" s="218" t="s">
        <v>911</v>
      </c>
      <c r="G105" s="216"/>
      <c r="H105" s="219">
        <v>97.4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160</v>
      </c>
      <c r="AU105" s="225" t="s">
        <v>81</v>
      </c>
      <c r="AV105" s="12" t="s">
        <v>81</v>
      </c>
      <c r="AW105" s="12" t="s">
        <v>35</v>
      </c>
      <c r="AX105" s="12" t="s">
        <v>79</v>
      </c>
      <c r="AY105" s="225" t="s">
        <v>120</v>
      </c>
    </row>
    <row r="106" spans="2:65" s="1" customFormat="1" ht="16.5" customHeight="1">
      <c r="B106" s="40"/>
      <c r="C106" s="191" t="s">
        <v>155</v>
      </c>
      <c r="D106" s="191" t="s">
        <v>122</v>
      </c>
      <c r="E106" s="192" t="s">
        <v>957</v>
      </c>
      <c r="F106" s="193" t="s">
        <v>958</v>
      </c>
      <c r="G106" s="194" t="s">
        <v>464</v>
      </c>
      <c r="H106" s="195">
        <v>60.387999999999998</v>
      </c>
      <c r="I106" s="196"/>
      <c r="J106" s="197">
        <f>ROUND(I106*H106,2)</f>
        <v>0</v>
      </c>
      <c r="K106" s="193" t="s">
        <v>207</v>
      </c>
      <c r="L106" s="198"/>
      <c r="M106" s="199" t="s">
        <v>21</v>
      </c>
      <c r="N106" s="200" t="s">
        <v>42</v>
      </c>
      <c r="O106" s="41"/>
      <c r="P106" s="201">
        <f>O106*H106</f>
        <v>0</v>
      </c>
      <c r="Q106" s="201">
        <v>1E-3</v>
      </c>
      <c r="R106" s="201">
        <f>Q106*H106</f>
        <v>6.0387999999999997E-2</v>
      </c>
      <c r="S106" s="201">
        <v>0</v>
      </c>
      <c r="T106" s="202">
        <f>S106*H106</f>
        <v>0</v>
      </c>
      <c r="AR106" s="23" t="s">
        <v>902</v>
      </c>
      <c r="AT106" s="23" t="s">
        <v>122</v>
      </c>
      <c r="AU106" s="23" t="s">
        <v>81</v>
      </c>
      <c r="AY106" s="23" t="s">
        <v>120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79</v>
      </c>
      <c r="BK106" s="203">
        <f>ROUND(I106*H106,2)</f>
        <v>0</v>
      </c>
      <c r="BL106" s="23" t="s">
        <v>902</v>
      </c>
      <c r="BM106" s="23" t="s">
        <v>959</v>
      </c>
    </row>
    <row r="107" spans="2:65" s="12" customFormat="1" ht="13.5">
      <c r="B107" s="215"/>
      <c r="C107" s="216"/>
      <c r="D107" s="206" t="s">
        <v>160</v>
      </c>
      <c r="E107" s="217" t="s">
        <v>21</v>
      </c>
      <c r="F107" s="218" t="s">
        <v>960</v>
      </c>
      <c r="G107" s="216"/>
      <c r="H107" s="219">
        <v>60.387999999999998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160</v>
      </c>
      <c r="AU107" s="225" t="s">
        <v>81</v>
      </c>
      <c r="AV107" s="12" t="s">
        <v>81</v>
      </c>
      <c r="AW107" s="12" t="s">
        <v>35</v>
      </c>
      <c r="AX107" s="12" t="s">
        <v>79</v>
      </c>
      <c r="AY107" s="225" t="s">
        <v>120</v>
      </c>
    </row>
    <row r="108" spans="2:65" s="1" customFormat="1" ht="16.5" customHeight="1">
      <c r="B108" s="40"/>
      <c r="C108" s="237" t="s">
        <v>165</v>
      </c>
      <c r="D108" s="237" t="s">
        <v>203</v>
      </c>
      <c r="E108" s="238" t="s">
        <v>961</v>
      </c>
      <c r="F108" s="239" t="s">
        <v>962</v>
      </c>
      <c r="G108" s="240" t="s">
        <v>158</v>
      </c>
      <c r="H108" s="241">
        <v>1</v>
      </c>
      <c r="I108" s="242"/>
      <c r="J108" s="243">
        <f t="shared" ref="J108:J113" si="0">ROUND(I108*H108,2)</f>
        <v>0</v>
      </c>
      <c r="K108" s="239" t="s">
        <v>207</v>
      </c>
      <c r="L108" s="60"/>
      <c r="M108" s="244" t="s">
        <v>21</v>
      </c>
      <c r="N108" s="245" t="s">
        <v>42</v>
      </c>
      <c r="O108" s="41"/>
      <c r="P108" s="201">
        <f t="shared" ref="P108:P113" si="1">O108*H108</f>
        <v>0</v>
      </c>
      <c r="Q108" s="201">
        <v>0</v>
      </c>
      <c r="R108" s="201">
        <f t="shared" ref="R108:R113" si="2">Q108*H108</f>
        <v>0</v>
      </c>
      <c r="S108" s="201">
        <v>0</v>
      </c>
      <c r="T108" s="202">
        <f t="shared" ref="T108:T113" si="3">S108*H108</f>
        <v>0</v>
      </c>
      <c r="AR108" s="23" t="s">
        <v>589</v>
      </c>
      <c r="AT108" s="23" t="s">
        <v>203</v>
      </c>
      <c r="AU108" s="23" t="s">
        <v>81</v>
      </c>
      <c r="AY108" s="23" t="s">
        <v>120</v>
      </c>
      <c r="BE108" s="203">
        <f t="shared" ref="BE108:BE113" si="4">IF(N108="základní",J108,0)</f>
        <v>0</v>
      </c>
      <c r="BF108" s="203">
        <f t="shared" ref="BF108:BF113" si="5">IF(N108="snížená",J108,0)</f>
        <v>0</v>
      </c>
      <c r="BG108" s="203">
        <f t="shared" ref="BG108:BG113" si="6">IF(N108="zákl. přenesená",J108,0)</f>
        <v>0</v>
      </c>
      <c r="BH108" s="203">
        <f t="shared" ref="BH108:BH113" si="7">IF(N108="sníž. přenesená",J108,0)</f>
        <v>0</v>
      </c>
      <c r="BI108" s="203">
        <f t="shared" ref="BI108:BI113" si="8">IF(N108="nulová",J108,0)</f>
        <v>0</v>
      </c>
      <c r="BJ108" s="23" t="s">
        <v>79</v>
      </c>
      <c r="BK108" s="203">
        <f t="shared" ref="BK108:BK113" si="9">ROUND(I108*H108,2)</f>
        <v>0</v>
      </c>
      <c r="BL108" s="23" t="s">
        <v>589</v>
      </c>
      <c r="BM108" s="23" t="s">
        <v>963</v>
      </c>
    </row>
    <row r="109" spans="2:65" s="1" customFormat="1" ht="25.5" customHeight="1">
      <c r="B109" s="40"/>
      <c r="C109" s="237" t="s">
        <v>163</v>
      </c>
      <c r="D109" s="237" t="s">
        <v>203</v>
      </c>
      <c r="E109" s="238" t="s">
        <v>964</v>
      </c>
      <c r="F109" s="239" t="s">
        <v>965</v>
      </c>
      <c r="G109" s="240" t="s">
        <v>158</v>
      </c>
      <c r="H109" s="241">
        <v>2</v>
      </c>
      <c r="I109" s="242"/>
      <c r="J109" s="243">
        <f t="shared" si="0"/>
        <v>0</v>
      </c>
      <c r="K109" s="239" t="s">
        <v>207</v>
      </c>
      <c r="L109" s="60"/>
      <c r="M109" s="244" t="s">
        <v>21</v>
      </c>
      <c r="N109" s="245" t="s">
        <v>42</v>
      </c>
      <c r="O109" s="41"/>
      <c r="P109" s="201">
        <f t="shared" si="1"/>
        <v>0</v>
      </c>
      <c r="Q109" s="201">
        <v>0</v>
      </c>
      <c r="R109" s="201">
        <f t="shared" si="2"/>
        <v>0</v>
      </c>
      <c r="S109" s="201">
        <v>0</v>
      </c>
      <c r="T109" s="202">
        <f t="shared" si="3"/>
        <v>0</v>
      </c>
      <c r="AR109" s="23" t="s">
        <v>589</v>
      </c>
      <c r="AT109" s="23" t="s">
        <v>203</v>
      </c>
      <c r="AU109" s="23" t="s">
        <v>81</v>
      </c>
      <c r="AY109" s="23" t="s">
        <v>120</v>
      </c>
      <c r="BE109" s="203">
        <f t="shared" si="4"/>
        <v>0</v>
      </c>
      <c r="BF109" s="203">
        <f t="shared" si="5"/>
        <v>0</v>
      </c>
      <c r="BG109" s="203">
        <f t="shared" si="6"/>
        <v>0</v>
      </c>
      <c r="BH109" s="203">
        <f t="shared" si="7"/>
        <v>0</v>
      </c>
      <c r="BI109" s="203">
        <f t="shared" si="8"/>
        <v>0</v>
      </c>
      <c r="BJ109" s="23" t="s">
        <v>79</v>
      </c>
      <c r="BK109" s="203">
        <f t="shared" si="9"/>
        <v>0</v>
      </c>
      <c r="BL109" s="23" t="s">
        <v>589</v>
      </c>
      <c r="BM109" s="23" t="s">
        <v>966</v>
      </c>
    </row>
    <row r="110" spans="2:65" s="1" customFormat="1" ht="25.5" customHeight="1">
      <c r="B110" s="40"/>
      <c r="C110" s="237" t="s">
        <v>172</v>
      </c>
      <c r="D110" s="237" t="s">
        <v>203</v>
      </c>
      <c r="E110" s="238" t="s">
        <v>967</v>
      </c>
      <c r="F110" s="239" t="s">
        <v>968</v>
      </c>
      <c r="G110" s="240" t="s">
        <v>158</v>
      </c>
      <c r="H110" s="241">
        <v>3</v>
      </c>
      <c r="I110" s="242"/>
      <c r="J110" s="243">
        <f t="shared" si="0"/>
        <v>0</v>
      </c>
      <c r="K110" s="239" t="s">
        <v>207</v>
      </c>
      <c r="L110" s="60"/>
      <c r="M110" s="244" t="s">
        <v>21</v>
      </c>
      <c r="N110" s="245" t="s">
        <v>42</v>
      </c>
      <c r="O110" s="41"/>
      <c r="P110" s="201">
        <f t="shared" si="1"/>
        <v>0</v>
      </c>
      <c r="Q110" s="201">
        <v>0</v>
      </c>
      <c r="R110" s="201">
        <f t="shared" si="2"/>
        <v>0</v>
      </c>
      <c r="S110" s="201">
        <v>0</v>
      </c>
      <c r="T110" s="202">
        <f t="shared" si="3"/>
        <v>0</v>
      </c>
      <c r="AR110" s="23" t="s">
        <v>589</v>
      </c>
      <c r="AT110" s="23" t="s">
        <v>203</v>
      </c>
      <c r="AU110" s="23" t="s">
        <v>81</v>
      </c>
      <c r="AY110" s="23" t="s">
        <v>120</v>
      </c>
      <c r="BE110" s="203">
        <f t="shared" si="4"/>
        <v>0</v>
      </c>
      <c r="BF110" s="203">
        <f t="shared" si="5"/>
        <v>0</v>
      </c>
      <c r="BG110" s="203">
        <f t="shared" si="6"/>
        <v>0</v>
      </c>
      <c r="BH110" s="203">
        <f t="shared" si="7"/>
        <v>0</v>
      </c>
      <c r="BI110" s="203">
        <f t="shared" si="8"/>
        <v>0</v>
      </c>
      <c r="BJ110" s="23" t="s">
        <v>79</v>
      </c>
      <c r="BK110" s="203">
        <f t="shared" si="9"/>
        <v>0</v>
      </c>
      <c r="BL110" s="23" t="s">
        <v>589</v>
      </c>
      <c r="BM110" s="23" t="s">
        <v>969</v>
      </c>
    </row>
    <row r="111" spans="2:65" s="1" customFormat="1" ht="16.5" customHeight="1">
      <c r="B111" s="40"/>
      <c r="C111" s="237" t="s">
        <v>176</v>
      </c>
      <c r="D111" s="237" t="s">
        <v>203</v>
      </c>
      <c r="E111" s="238" t="s">
        <v>970</v>
      </c>
      <c r="F111" s="239" t="s">
        <v>971</v>
      </c>
      <c r="G111" s="240" t="s">
        <v>158</v>
      </c>
      <c r="H111" s="241">
        <v>3</v>
      </c>
      <c r="I111" s="242"/>
      <c r="J111" s="243">
        <f t="shared" si="0"/>
        <v>0</v>
      </c>
      <c r="K111" s="239" t="s">
        <v>207</v>
      </c>
      <c r="L111" s="60"/>
      <c r="M111" s="244" t="s">
        <v>21</v>
      </c>
      <c r="N111" s="245" t="s">
        <v>42</v>
      </c>
      <c r="O111" s="41"/>
      <c r="P111" s="201">
        <f t="shared" si="1"/>
        <v>0</v>
      </c>
      <c r="Q111" s="201">
        <v>0</v>
      </c>
      <c r="R111" s="201">
        <f t="shared" si="2"/>
        <v>0</v>
      </c>
      <c r="S111" s="201">
        <v>0</v>
      </c>
      <c r="T111" s="202">
        <f t="shared" si="3"/>
        <v>0</v>
      </c>
      <c r="AR111" s="23" t="s">
        <v>589</v>
      </c>
      <c r="AT111" s="23" t="s">
        <v>203</v>
      </c>
      <c r="AU111" s="23" t="s">
        <v>81</v>
      </c>
      <c r="AY111" s="23" t="s">
        <v>120</v>
      </c>
      <c r="BE111" s="203">
        <f t="shared" si="4"/>
        <v>0</v>
      </c>
      <c r="BF111" s="203">
        <f t="shared" si="5"/>
        <v>0</v>
      </c>
      <c r="BG111" s="203">
        <f t="shared" si="6"/>
        <v>0</v>
      </c>
      <c r="BH111" s="203">
        <f t="shared" si="7"/>
        <v>0</v>
      </c>
      <c r="BI111" s="203">
        <f t="shared" si="8"/>
        <v>0</v>
      </c>
      <c r="BJ111" s="23" t="s">
        <v>79</v>
      </c>
      <c r="BK111" s="203">
        <f t="shared" si="9"/>
        <v>0</v>
      </c>
      <c r="BL111" s="23" t="s">
        <v>589</v>
      </c>
      <c r="BM111" s="23" t="s">
        <v>972</v>
      </c>
    </row>
    <row r="112" spans="2:65" s="1" customFormat="1" ht="16.5" customHeight="1">
      <c r="B112" s="40"/>
      <c r="C112" s="191" t="s">
        <v>10</v>
      </c>
      <c r="D112" s="191" t="s">
        <v>122</v>
      </c>
      <c r="E112" s="192" t="s">
        <v>973</v>
      </c>
      <c r="F112" s="193" t="s">
        <v>974</v>
      </c>
      <c r="G112" s="194" t="s">
        <v>158</v>
      </c>
      <c r="H112" s="195">
        <v>3</v>
      </c>
      <c r="I112" s="196"/>
      <c r="J112" s="197">
        <f t="shared" si="0"/>
        <v>0</v>
      </c>
      <c r="K112" s="193" t="s">
        <v>21</v>
      </c>
      <c r="L112" s="198"/>
      <c r="M112" s="199" t="s">
        <v>21</v>
      </c>
      <c r="N112" s="200" t="s">
        <v>42</v>
      </c>
      <c r="O112" s="41"/>
      <c r="P112" s="201">
        <f t="shared" si="1"/>
        <v>0</v>
      </c>
      <c r="Q112" s="201">
        <v>0</v>
      </c>
      <c r="R112" s="201">
        <f t="shared" si="2"/>
        <v>0</v>
      </c>
      <c r="S112" s="201">
        <v>0</v>
      </c>
      <c r="T112" s="202">
        <f t="shared" si="3"/>
        <v>0</v>
      </c>
      <c r="AR112" s="23" t="s">
        <v>975</v>
      </c>
      <c r="AT112" s="23" t="s">
        <v>122</v>
      </c>
      <c r="AU112" s="23" t="s">
        <v>81</v>
      </c>
      <c r="AY112" s="23" t="s">
        <v>120</v>
      </c>
      <c r="BE112" s="203">
        <f t="shared" si="4"/>
        <v>0</v>
      </c>
      <c r="BF112" s="203">
        <f t="shared" si="5"/>
        <v>0</v>
      </c>
      <c r="BG112" s="203">
        <f t="shared" si="6"/>
        <v>0</v>
      </c>
      <c r="BH112" s="203">
        <f t="shared" si="7"/>
        <v>0</v>
      </c>
      <c r="BI112" s="203">
        <f t="shared" si="8"/>
        <v>0</v>
      </c>
      <c r="BJ112" s="23" t="s">
        <v>79</v>
      </c>
      <c r="BK112" s="203">
        <f t="shared" si="9"/>
        <v>0</v>
      </c>
      <c r="BL112" s="23" t="s">
        <v>589</v>
      </c>
      <c r="BM112" s="23" t="s">
        <v>976</v>
      </c>
    </row>
    <row r="113" spans="2:65" s="1" customFormat="1" ht="25.5" customHeight="1">
      <c r="B113" s="40"/>
      <c r="C113" s="237" t="s">
        <v>183</v>
      </c>
      <c r="D113" s="237" t="s">
        <v>203</v>
      </c>
      <c r="E113" s="238" t="s">
        <v>977</v>
      </c>
      <c r="F113" s="239" t="s">
        <v>978</v>
      </c>
      <c r="G113" s="240" t="s">
        <v>206</v>
      </c>
      <c r="H113" s="241">
        <v>97.4</v>
      </c>
      <c r="I113" s="242"/>
      <c r="J113" s="243">
        <f t="shared" si="0"/>
        <v>0</v>
      </c>
      <c r="K113" s="239" t="s">
        <v>299</v>
      </c>
      <c r="L113" s="60"/>
      <c r="M113" s="244" t="s">
        <v>21</v>
      </c>
      <c r="N113" s="245" t="s">
        <v>42</v>
      </c>
      <c r="O113" s="41"/>
      <c r="P113" s="201">
        <f t="shared" si="1"/>
        <v>0</v>
      </c>
      <c r="Q113" s="201">
        <v>0</v>
      </c>
      <c r="R113" s="201">
        <f t="shared" si="2"/>
        <v>0</v>
      </c>
      <c r="S113" s="201">
        <v>0</v>
      </c>
      <c r="T113" s="202">
        <f t="shared" si="3"/>
        <v>0</v>
      </c>
      <c r="AR113" s="23" t="s">
        <v>589</v>
      </c>
      <c r="AT113" s="23" t="s">
        <v>203</v>
      </c>
      <c r="AU113" s="23" t="s">
        <v>81</v>
      </c>
      <c r="AY113" s="23" t="s">
        <v>120</v>
      </c>
      <c r="BE113" s="203">
        <f t="shared" si="4"/>
        <v>0</v>
      </c>
      <c r="BF113" s="203">
        <f t="shared" si="5"/>
        <v>0</v>
      </c>
      <c r="BG113" s="203">
        <f t="shared" si="6"/>
        <v>0</v>
      </c>
      <c r="BH113" s="203">
        <f t="shared" si="7"/>
        <v>0</v>
      </c>
      <c r="BI113" s="203">
        <f t="shared" si="8"/>
        <v>0</v>
      </c>
      <c r="BJ113" s="23" t="s">
        <v>79</v>
      </c>
      <c r="BK113" s="203">
        <f t="shared" si="9"/>
        <v>0</v>
      </c>
      <c r="BL113" s="23" t="s">
        <v>589</v>
      </c>
      <c r="BM113" s="23" t="s">
        <v>979</v>
      </c>
    </row>
    <row r="114" spans="2:65" s="11" customFormat="1" ht="13.5">
      <c r="B114" s="204"/>
      <c r="C114" s="205"/>
      <c r="D114" s="206" t="s">
        <v>160</v>
      </c>
      <c r="E114" s="207" t="s">
        <v>21</v>
      </c>
      <c r="F114" s="208" t="s">
        <v>980</v>
      </c>
      <c r="G114" s="205"/>
      <c r="H114" s="207" t="s">
        <v>21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160</v>
      </c>
      <c r="AU114" s="214" t="s">
        <v>81</v>
      </c>
      <c r="AV114" s="11" t="s">
        <v>79</v>
      </c>
      <c r="AW114" s="11" t="s">
        <v>35</v>
      </c>
      <c r="AX114" s="11" t="s">
        <v>71</v>
      </c>
      <c r="AY114" s="214" t="s">
        <v>120</v>
      </c>
    </row>
    <row r="115" spans="2:65" s="12" customFormat="1" ht="13.5">
      <c r="B115" s="215"/>
      <c r="C115" s="216"/>
      <c r="D115" s="206" t="s">
        <v>160</v>
      </c>
      <c r="E115" s="217" t="s">
        <v>911</v>
      </c>
      <c r="F115" s="218" t="s">
        <v>981</v>
      </c>
      <c r="G115" s="216"/>
      <c r="H115" s="219">
        <v>97.4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160</v>
      </c>
      <c r="AU115" s="225" t="s">
        <v>81</v>
      </c>
      <c r="AV115" s="12" t="s">
        <v>81</v>
      </c>
      <c r="AW115" s="12" t="s">
        <v>35</v>
      </c>
      <c r="AX115" s="12" t="s">
        <v>79</v>
      </c>
      <c r="AY115" s="225" t="s">
        <v>120</v>
      </c>
    </row>
    <row r="116" spans="2:65" s="1" customFormat="1" ht="16.5" customHeight="1">
      <c r="B116" s="40"/>
      <c r="C116" s="191" t="s">
        <v>187</v>
      </c>
      <c r="D116" s="191" t="s">
        <v>122</v>
      </c>
      <c r="E116" s="192" t="s">
        <v>982</v>
      </c>
      <c r="F116" s="193" t="s">
        <v>983</v>
      </c>
      <c r="G116" s="194" t="s">
        <v>206</v>
      </c>
      <c r="H116" s="195">
        <v>102.27</v>
      </c>
      <c r="I116" s="196"/>
      <c r="J116" s="197">
        <f>ROUND(I116*H116,2)</f>
        <v>0</v>
      </c>
      <c r="K116" s="193" t="s">
        <v>299</v>
      </c>
      <c r="L116" s="198"/>
      <c r="M116" s="199" t="s">
        <v>21</v>
      </c>
      <c r="N116" s="200" t="s">
        <v>42</v>
      </c>
      <c r="O116" s="41"/>
      <c r="P116" s="201">
        <f>O116*H116</f>
        <v>0</v>
      </c>
      <c r="Q116" s="201">
        <v>8.1999999999999998E-4</v>
      </c>
      <c r="R116" s="201">
        <f>Q116*H116</f>
        <v>8.3861399999999989E-2</v>
      </c>
      <c r="S116" s="201">
        <v>0</v>
      </c>
      <c r="T116" s="202">
        <f>S116*H116</f>
        <v>0</v>
      </c>
      <c r="AR116" s="23" t="s">
        <v>902</v>
      </c>
      <c r="AT116" s="23" t="s">
        <v>122</v>
      </c>
      <c r="AU116" s="23" t="s">
        <v>81</v>
      </c>
      <c r="AY116" s="23" t="s">
        <v>120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79</v>
      </c>
      <c r="BK116" s="203">
        <f>ROUND(I116*H116,2)</f>
        <v>0</v>
      </c>
      <c r="BL116" s="23" t="s">
        <v>902</v>
      </c>
      <c r="BM116" s="23" t="s">
        <v>984</v>
      </c>
    </row>
    <row r="117" spans="2:65" s="11" customFormat="1" ht="13.5">
      <c r="B117" s="204"/>
      <c r="C117" s="205"/>
      <c r="D117" s="206" t="s">
        <v>160</v>
      </c>
      <c r="E117" s="207" t="s">
        <v>21</v>
      </c>
      <c r="F117" s="208" t="s">
        <v>627</v>
      </c>
      <c r="G117" s="205"/>
      <c r="H117" s="207" t="s">
        <v>21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160</v>
      </c>
      <c r="AU117" s="214" t="s">
        <v>81</v>
      </c>
      <c r="AV117" s="11" t="s">
        <v>79</v>
      </c>
      <c r="AW117" s="11" t="s">
        <v>35</v>
      </c>
      <c r="AX117" s="11" t="s">
        <v>71</v>
      </c>
      <c r="AY117" s="214" t="s">
        <v>120</v>
      </c>
    </row>
    <row r="118" spans="2:65" s="12" customFormat="1" ht="13.5">
      <c r="B118" s="215"/>
      <c r="C118" s="216"/>
      <c r="D118" s="206" t="s">
        <v>160</v>
      </c>
      <c r="E118" s="217" t="s">
        <v>21</v>
      </c>
      <c r="F118" s="218" t="s">
        <v>985</v>
      </c>
      <c r="G118" s="216"/>
      <c r="H118" s="219">
        <v>102.27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160</v>
      </c>
      <c r="AU118" s="225" t="s">
        <v>81</v>
      </c>
      <c r="AV118" s="12" t="s">
        <v>81</v>
      </c>
      <c r="AW118" s="12" t="s">
        <v>35</v>
      </c>
      <c r="AX118" s="12" t="s">
        <v>79</v>
      </c>
      <c r="AY118" s="225" t="s">
        <v>120</v>
      </c>
    </row>
    <row r="119" spans="2:65" s="1" customFormat="1" ht="16.5" customHeight="1">
      <c r="B119" s="40"/>
      <c r="C119" s="191" t="s">
        <v>191</v>
      </c>
      <c r="D119" s="191" t="s">
        <v>122</v>
      </c>
      <c r="E119" s="192" t="s">
        <v>986</v>
      </c>
      <c r="F119" s="193" t="s">
        <v>987</v>
      </c>
      <c r="G119" s="194" t="s">
        <v>206</v>
      </c>
      <c r="H119" s="195">
        <v>100</v>
      </c>
      <c r="I119" s="196"/>
      <c r="J119" s="197">
        <f>ROUND(I119*H119,2)</f>
        <v>0</v>
      </c>
      <c r="K119" s="193" t="s">
        <v>21</v>
      </c>
      <c r="L119" s="198"/>
      <c r="M119" s="199" t="s">
        <v>21</v>
      </c>
      <c r="N119" s="200" t="s">
        <v>42</v>
      </c>
      <c r="O119" s="4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975</v>
      </c>
      <c r="AT119" s="23" t="s">
        <v>122</v>
      </c>
      <c r="AU119" s="23" t="s">
        <v>81</v>
      </c>
      <c r="AY119" s="23" t="s">
        <v>120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79</v>
      </c>
      <c r="BK119" s="203">
        <f>ROUND(I119*H119,2)</f>
        <v>0</v>
      </c>
      <c r="BL119" s="23" t="s">
        <v>589</v>
      </c>
      <c r="BM119" s="23" t="s">
        <v>988</v>
      </c>
    </row>
    <row r="120" spans="2:65" s="11" customFormat="1" ht="13.5">
      <c r="B120" s="204"/>
      <c r="C120" s="205"/>
      <c r="D120" s="206" t="s">
        <v>160</v>
      </c>
      <c r="E120" s="207" t="s">
        <v>21</v>
      </c>
      <c r="F120" s="208" t="s">
        <v>989</v>
      </c>
      <c r="G120" s="205"/>
      <c r="H120" s="207" t="s">
        <v>21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160</v>
      </c>
      <c r="AU120" s="214" t="s">
        <v>81</v>
      </c>
      <c r="AV120" s="11" t="s">
        <v>79</v>
      </c>
      <c r="AW120" s="11" t="s">
        <v>35</v>
      </c>
      <c r="AX120" s="11" t="s">
        <v>71</v>
      </c>
      <c r="AY120" s="214" t="s">
        <v>120</v>
      </c>
    </row>
    <row r="121" spans="2:65" s="12" customFormat="1" ht="13.5">
      <c r="B121" s="215"/>
      <c r="C121" s="216"/>
      <c r="D121" s="206" t="s">
        <v>160</v>
      </c>
      <c r="E121" s="217" t="s">
        <v>21</v>
      </c>
      <c r="F121" s="218" t="s">
        <v>990</v>
      </c>
      <c r="G121" s="216"/>
      <c r="H121" s="219">
        <v>100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160</v>
      </c>
      <c r="AU121" s="225" t="s">
        <v>81</v>
      </c>
      <c r="AV121" s="12" t="s">
        <v>81</v>
      </c>
      <c r="AW121" s="12" t="s">
        <v>35</v>
      </c>
      <c r="AX121" s="12" t="s">
        <v>79</v>
      </c>
      <c r="AY121" s="225" t="s">
        <v>120</v>
      </c>
    </row>
    <row r="122" spans="2:65" s="10" customFormat="1" ht="29.85" customHeight="1">
      <c r="B122" s="175"/>
      <c r="C122" s="176"/>
      <c r="D122" s="177" t="s">
        <v>70</v>
      </c>
      <c r="E122" s="189" t="s">
        <v>885</v>
      </c>
      <c r="F122" s="189" t="s">
        <v>886</v>
      </c>
      <c r="G122" s="176"/>
      <c r="H122" s="176"/>
      <c r="I122" s="179"/>
      <c r="J122" s="190">
        <f>BK122</f>
        <v>0</v>
      </c>
      <c r="K122" s="176"/>
      <c r="L122" s="181"/>
      <c r="M122" s="182"/>
      <c r="N122" s="183"/>
      <c r="O122" s="183"/>
      <c r="P122" s="184">
        <f>SUM(P123:P154)</f>
        <v>0</v>
      </c>
      <c r="Q122" s="183"/>
      <c r="R122" s="184">
        <f>SUM(R123:R154)</f>
        <v>17.9371072</v>
      </c>
      <c r="S122" s="183"/>
      <c r="T122" s="185">
        <f>SUM(T123:T154)</f>
        <v>0</v>
      </c>
      <c r="AR122" s="186" t="s">
        <v>130</v>
      </c>
      <c r="AT122" s="187" t="s">
        <v>70</v>
      </c>
      <c r="AU122" s="187" t="s">
        <v>79</v>
      </c>
      <c r="AY122" s="186" t="s">
        <v>120</v>
      </c>
      <c r="BK122" s="188">
        <f>SUM(BK123:BK154)</f>
        <v>0</v>
      </c>
    </row>
    <row r="123" spans="2:65" s="1" customFormat="1" ht="16.5" customHeight="1">
      <c r="B123" s="40"/>
      <c r="C123" s="237" t="s">
        <v>195</v>
      </c>
      <c r="D123" s="237" t="s">
        <v>203</v>
      </c>
      <c r="E123" s="238" t="s">
        <v>991</v>
      </c>
      <c r="F123" s="239" t="s">
        <v>992</v>
      </c>
      <c r="G123" s="240" t="s">
        <v>993</v>
      </c>
      <c r="H123" s="241">
        <v>9.7000000000000003E-2</v>
      </c>
      <c r="I123" s="242"/>
      <c r="J123" s="243">
        <f>ROUND(I123*H123,2)</f>
        <v>0</v>
      </c>
      <c r="K123" s="239" t="s">
        <v>207</v>
      </c>
      <c r="L123" s="60"/>
      <c r="M123" s="244" t="s">
        <v>21</v>
      </c>
      <c r="N123" s="245" t="s">
        <v>42</v>
      </c>
      <c r="O123" s="41"/>
      <c r="P123" s="201">
        <f>O123*H123</f>
        <v>0</v>
      </c>
      <c r="Q123" s="201">
        <v>8.8000000000000005E-3</v>
      </c>
      <c r="R123" s="201">
        <f>Q123*H123</f>
        <v>8.5360000000000004E-4</v>
      </c>
      <c r="S123" s="201">
        <v>0</v>
      </c>
      <c r="T123" s="202">
        <f>S123*H123</f>
        <v>0</v>
      </c>
      <c r="AR123" s="23" t="s">
        <v>589</v>
      </c>
      <c r="AT123" s="23" t="s">
        <v>203</v>
      </c>
      <c r="AU123" s="23" t="s">
        <v>81</v>
      </c>
      <c r="AY123" s="23" t="s">
        <v>120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79</v>
      </c>
      <c r="BK123" s="203">
        <f>ROUND(I123*H123,2)</f>
        <v>0</v>
      </c>
      <c r="BL123" s="23" t="s">
        <v>589</v>
      </c>
      <c r="BM123" s="23" t="s">
        <v>994</v>
      </c>
    </row>
    <row r="124" spans="2:65" s="12" customFormat="1" ht="13.5">
      <c r="B124" s="215"/>
      <c r="C124" s="216"/>
      <c r="D124" s="206" t="s">
        <v>160</v>
      </c>
      <c r="E124" s="217" t="s">
        <v>21</v>
      </c>
      <c r="F124" s="218" t="s">
        <v>995</v>
      </c>
      <c r="G124" s="216"/>
      <c r="H124" s="219">
        <v>9.7000000000000003E-2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160</v>
      </c>
      <c r="AU124" s="225" t="s">
        <v>81</v>
      </c>
      <c r="AV124" s="12" t="s">
        <v>81</v>
      </c>
      <c r="AW124" s="12" t="s">
        <v>35</v>
      </c>
      <c r="AX124" s="12" t="s">
        <v>79</v>
      </c>
      <c r="AY124" s="225" t="s">
        <v>120</v>
      </c>
    </row>
    <row r="125" spans="2:65" s="1" customFormat="1" ht="51" customHeight="1">
      <c r="B125" s="40"/>
      <c r="C125" s="237" t="s">
        <v>199</v>
      </c>
      <c r="D125" s="237" t="s">
        <v>203</v>
      </c>
      <c r="E125" s="238" t="s">
        <v>996</v>
      </c>
      <c r="F125" s="239" t="s">
        <v>997</v>
      </c>
      <c r="G125" s="240" t="s">
        <v>206</v>
      </c>
      <c r="H125" s="241">
        <v>87.9</v>
      </c>
      <c r="I125" s="242"/>
      <c r="J125" s="243">
        <f>ROUND(I125*H125,2)</f>
        <v>0</v>
      </c>
      <c r="K125" s="239" t="s">
        <v>207</v>
      </c>
      <c r="L125" s="60"/>
      <c r="M125" s="244" t="s">
        <v>21</v>
      </c>
      <c r="N125" s="245" t="s">
        <v>42</v>
      </c>
      <c r="O125" s="41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3" t="s">
        <v>589</v>
      </c>
      <c r="AT125" s="23" t="s">
        <v>203</v>
      </c>
      <c r="AU125" s="23" t="s">
        <v>81</v>
      </c>
      <c r="AY125" s="23" t="s">
        <v>120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79</v>
      </c>
      <c r="BK125" s="203">
        <f>ROUND(I125*H125,2)</f>
        <v>0</v>
      </c>
      <c r="BL125" s="23" t="s">
        <v>589</v>
      </c>
      <c r="BM125" s="23" t="s">
        <v>998</v>
      </c>
    </row>
    <row r="126" spans="2:65" s="11" customFormat="1" ht="13.5">
      <c r="B126" s="204"/>
      <c r="C126" s="205"/>
      <c r="D126" s="206" t="s">
        <v>160</v>
      </c>
      <c r="E126" s="207" t="s">
        <v>21</v>
      </c>
      <c r="F126" s="208" t="s">
        <v>989</v>
      </c>
      <c r="G126" s="205"/>
      <c r="H126" s="207" t="s">
        <v>21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160</v>
      </c>
      <c r="AU126" s="214" t="s">
        <v>81</v>
      </c>
      <c r="AV126" s="11" t="s">
        <v>79</v>
      </c>
      <c r="AW126" s="11" t="s">
        <v>35</v>
      </c>
      <c r="AX126" s="11" t="s">
        <v>71</v>
      </c>
      <c r="AY126" s="214" t="s">
        <v>120</v>
      </c>
    </row>
    <row r="127" spans="2:65" s="12" customFormat="1" ht="13.5">
      <c r="B127" s="215"/>
      <c r="C127" s="216"/>
      <c r="D127" s="206" t="s">
        <v>160</v>
      </c>
      <c r="E127" s="217" t="s">
        <v>913</v>
      </c>
      <c r="F127" s="218" t="s">
        <v>999</v>
      </c>
      <c r="G127" s="216"/>
      <c r="H127" s="219">
        <v>87.9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160</v>
      </c>
      <c r="AU127" s="225" t="s">
        <v>81</v>
      </c>
      <c r="AV127" s="12" t="s">
        <v>81</v>
      </c>
      <c r="AW127" s="12" t="s">
        <v>35</v>
      </c>
      <c r="AX127" s="12" t="s">
        <v>79</v>
      </c>
      <c r="AY127" s="225" t="s">
        <v>120</v>
      </c>
    </row>
    <row r="128" spans="2:65" s="1" customFormat="1" ht="51" customHeight="1">
      <c r="B128" s="40"/>
      <c r="C128" s="237" t="s">
        <v>9</v>
      </c>
      <c r="D128" s="237" t="s">
        <v>203</v>
      </c>
      <c r="E128" s="238" t="s">
        <v>1000</v>
      </c>
      <c r="F128" s="239" t="s">
        <v>1001</v>
      </c>
      <c r="G128" s="240" t="s">
        <v>206</v>
      </c>
      <c r="H128" s="241">
        <v>25.5</v>
      </c>
      <c r="I128" s="242"/>
      <c r="J128" s="243">
        <f>ROUND(I128*H128,2)</f>
        <v>0</v>
      </c>
      <c r="K128" s="239" t="s">
        <v>207</v>
      </c>
      <c r="L128" s="60"/>
      <c r="M128" s="244" t="s">
        <v>21</v>
      </c>
      <c r="N128" s="245" t="s">
        <v>42</v>
      </c>
      <c r="O128" s="41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23" t="s">
        <v>589</v>
      </c>
      <c r="AT128" s="23" t="s">
        <v>203</v>
      </c>
      <c r="AU128" s="23" t="s">
        <v>81</v>
      </c>
      <c r="AY128" s="23" t="s">
        <v>120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79</v>
      </c>
      <c r="BK128" s="203">
        <f>ROUND(I128*H128,2)</f>
        <v>0</v>
      </c>
      <c r="BL128" s="23" t="s">
        <v>589</v>
      </c>
      <c r="BM128" s="23" t="s">
        <v>1002</v>
      </c>
    </row>
    <row r="129" spans="2:65" s="11" customFormat="1" ht="13.5">
      <c r="B129" s="204"/>
      <c r="C129" s="205"/>
      <c r="D129" s="206" t="s">
        <v>160</v>
      </c>
      <c r="E129" s="207" t="s">
        <v>21</v>
      </c>
      <c r="F129" s="208" t="s">
        <v>989</v>
      </c>
      <c r="G129" s="205"/>
      <c r="H129" s="207" t="s">
        <v>21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160</v>
      </c>
      <c r="AU129" s="214" t="s">
        <v>81</v>
      </c>
      <c r="AV129" s="11" t="s">
        <v>79</v>
      </c>
      <c r="AW129" s="11" t="s">
        <v>35</v>
      </c>
      <c r="AX129" s="11" t="s">
        <v>71</v>
      </c>
      <c r="AY129" s="214" t="s">
        <v>120</v>
      </c>
    </row>
    <row r="130" spans="2:65" s="12" customFormat="1" ht="13.5">
      <c r="B130" s="215"/>
      <c r="C130" s="216"/>
      <c r="D130" s="206" t="s">
        <v>160</v>
      </c>
      <c r="E130" s="217" t="s">
        <v>915</v>
      </c>
      <c r="F130" s="218" t="s">
        <v>1003</v>
      </c>
      <c r="G130" s="216"/>
      <c r="H130" s="219">
        <v>25.5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160</v>
      </c>
      <c r="AU130" s="225" t="s">
        <v>81</v>
      </c>
      <c r="AV130" s="12" t="s">
        <v>81</v>
      </c>
      <c r="AW130" s="12" t="s">
        <v>35</v>
      </c>
      <c r="AX130" s="12" t="s">
        <v>79</v>
      </c>
      <c r="AY130" s="225" t="s">
        <v>120</v>
      </c>
    </row>
    <row r="131" spans="2:65" s="1" customFormat="1" ht="25.5" customHeight="1">
      <c r="B131" s="40"/>
      <c r="C131" s="237" t="s">
        <v>211</v>
      </c>
      <c r="D131" s="237" t="s">
        <v>203</v>
      </c>
      <c r="E131" s="238" t="s">
        <v>1004</v>
      </c>
      <c r="F131" s="239" t="s">
        <v>1005</v>
      </c>
      <c r="G131" s="240" t="s">
        <v>206</v>
      </c>
      <c r="H131" s="241">
        <v>87.9</v>
      </c>
      <c r="I131" s="242"/>
      <c r="J131" s="243">
        <f>ROUND(I131*H131,2)</f>
        <v>0</v>
      </c>
      <c r="K131" s="239" t="s">
        <v>207</v>
      </c>
      <c r="L131" s="60"/>
      <c r="M131" s="244" t="s">
        <v>21</v>
      </c>
      <c r="N131" s="245" t="s">
        <v>42</v>
      </c>
      <c r="O131" s="41"/>
      <c r="P131" s="201">
        <f>O131*H131</f>
        <v>0</v>
      </c>
      <c r="Q131" s="201">
        <v>0.20300000000000001</v>
      </c>
      <c r="R131" s="201">
        <f>Q131*H131</f>
        <v>17.843700000000002</v>
      </c>
      <c r="S131" s="201">
        <v>0</v>
      </c>
      <c r="T131" s="202">
        <f>S131*H131</f>
        <v>0</v>
      </c>
      <c r="AR131" s="23" t="s">
        <v>589</v>
      </c>
      <c r="AT131" s="23" t="s">
        <v>203</v>
      </c>
      <c r="AU131" s="23" t="s">
        <v>81</v>
      </c>
      <c r="AY131" s="23" t="s">
        <v>120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79</v>
      </c>
      <c r="BK131" s="203">
        <f>ROUND(I131*H131,2)</f>
        <v>0</v>
      </c>
      <c r="BL131" s="23" t="s">
        <v>589</v>
      </c>
      <c r="BM131" s="23" t="s">
        <v>1006</v>
      </c>
    </row>
    <row r="132" spans="2:65" s="12" customFormat="1" ht="13.5">
      <c r="B132" s="215"/>
      <c r="C132" s="216"/>
      <c r="D132" s="206" t="s">
        <v>160</v>
      </c>
      <c r="E132" s="217" t="s">
        <v>21</v>
      </c>
      <c r="F132" s="218" t="s">
        <v>913</v>
      </c>
      <c r="G132" s="216"/>
      <c r="H132" s="219">
        <v>87.9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160</v>
      </c>
      <c r="AU132" s="225" t="s">
        <v>81</v>
      </c>
      <c r="AV132" s="12" t="s">
        <v>81</v>
      </c>
      <c r="AW132" s="12" t="s">
        <v>35</v>
      </c>
      <c r="AX132" s="12" t="s">
        <v>79</v>
      </c>
      <c r="AY132" s="225" t="s">
        <v>120</v>
      </c>
    </row>
    <row r="133" spans="2:65" s="1" customFormat="1" ht="25.5" customHeight="1">
      <c r="B133" s="40"/>
      <c r="C133" s="237" t="s">
        <v>215</v>
      </c>
      <c r="D133" s="237" t="s">
        <v>203</v>
      </c>
      <c r="E133" s="238" t="s">
        <v>1007</v>
      </c>
      <c r="F133" s="239" t="s">
        <v>1008</v>
      </c>
      <c r="G133" s="240" t="s">
        <v>158</v>
      </c>
      <c r="H133" s="241">
        <v>3</v>
      </c>
      <c r="I133" s="242"/>
      <c r="J133" s="243">
        <f>ROUND(I133*H133,2)</f>
        <v>0</v>
      </c>
      <c r="K133" s="239" t="s">
        <v>207</v>
      </c>
      <c r="L133" s="60"/>
      <c r="M133" s="244" t="s">
        <v>21</v>
      </c>
      <c r="N133" s="245" t="s">
        <v>42</v>
      </c>
      <c r="O133" s="41"/>
      <c r="P133" s="201">
        <f>O133*H133</f>
        <v>0</v>
      </c>
      <c r="Q133" s="201">
        <v>7.6E-3</v>
      </c>
      <c r="R133" s="201">
        <f>Q133*H133</f>
        <v>2.2800000000000001E-2</v>
      </c>
      <c r="S133" s="201">
        <v>0</v>
      </c>
      <c r="T133" s="202">
        <f>S133*H133</f>
        <v>0</v>
      </c>
      <c r="AR133" s="23" t="s">
        <v>589</v>
      </c>
      <c r="AT133" s="23" t="s">
        <v>203</v>
      </c>
      <c r="AU133" s="23" t="s">
        <v>81</v>
      </c>
      <c r="AY133" s="23" t="s">
        <v>120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79</v>
      </c>
      <c r="BK133" s="203">
        <f>ROUND(I133*H133,2)</f>
        <v>0</v>
      </c>
      <c r="BL133" s="23" t="s">
        <v>589</v>
      </c>
      <c r="BM133" s="23" t="s">
        <v>1009</v>
      </c>
    </row>
    <row r="134" spans="2:65" s="1" customFormat="1" ht="25.5" customHeight="1">
      <c r="B134" s="40"/>
      <c r="C134" s="237" t="s">
        <v>391</v>
      </c>
      <c r="D134" s="237" t="s">
        <v>203</v>
      </c>
      <c r="E134" s="238" t="s">
        <v>1010</v>
      </c>
      <c r="F134" s="239" t="s">
        <v>1011</v>
      </c>
      <c r="G134" s="240" t="s">
        <v>206</v>
      </c>
      <c r="H134" s="241">
        <v>87.9</v>
      </c>
      <c r="I134" s="242"/>
      <c r="J134" s="243">
        <f>ROUND(I134*H134,2)</f>
        <v>0</v>
      </c>
      <c r="K134" s="239" t="s">
        <v>207</v>
      </c>
      <c r="L134" s="60"/>
      <c r="M134" s="244" t="s">
        <v>21</v>
      </c>
      <c r="N134" s="245" t="s">
        <v>42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589</v>
      </c>
      <c r="AT134" s="23" t="s">
        <v>203</v>
      </c>
      <c r="AU134" s="23" t="s">
        <v>81</v>
      </c>
      <c r="AY134" s="23" t="s">
        <v>120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79</v>
      </c>
      <c r="BK134" s="203">
        <f>ROUND(I134*H134,2)</f>
        <v>0</v>
      </c>
      <c r="BL134" s="23" t="s">
        <v>589</v>
      </c>
      <c r="BM134" s="23" t="s">
        <v>1012</v>
      </c>
    </row>
    <row r="135" spans="2:65" s="11" customFormat="1" ht="13.5">
      <c r="B135" s="204"/>
      <c r="C135" s="205"/>
      <c r="D135" s="206" t="s">
        <v>160</v>
      </c>
      <c r="E135" s="207" t="s">
        <v>21</v>
      </c>
      <c r="F135" s="208" t="s">
        <v>980</v>
      </c>
      <c r="G135" s="205"/>
      <c r="H135" s="207" t="s">
        <v>21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160</v>
      </c>
      <c r="AU135" s="214" t="s">
        <v>81</v>
      </c>
      <c r="AV135" s="11" t="s">
        <v>79</v>
      </c>
      <c r="AW135" s="11" t="s">
        <v>35</v>
      </c>
      <c r="AX135" s="11" t="s">
        <v>71</v>
      </c>
      <c r="AY135" s="214" t="s">
        <v>120</v>
      </c>
    </row>
    <row r="136" spans="2:65" s="12" customFormat="1" ht="13.5">
      <c r="B136" s="215"/>
      <c r="C136" s="216"/>
      <c r="D136" s="206" t="s">
        <v>160</v>
      </c>
      <c r="E136" s="217" t="s">
        <v>21</v>
      </c>
      <c r="F136" s="218" t="s">
        <v>913</v>
      </c>
      <c r="G136" s="216"/>
      <c r="H136" s="219">
        <v>87.9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160</v>
      </c>
      <c r="AU136" s="225" t="s">
        <v>81</v>
      </c>
      <c r="AV136" s="12" t="s">
        <v>81</v>
      </c>
      <c r="AW136" s="12" t="s">
        <v>35</v>
      </c>
      <c r="AX136" s="12" t="s">
        <v>79</v>
      </c>
      <c r="AY136" s="225" t="s">
        <v>120</v>
      </c>
    </row>
    <row r="137" spans="2:65" s="1" customFormat="1" ht="25.5" customHeight="1">
      <c r="B137" s="40"/>
      <c r="C137" s="191" t="s">
        <v>397</v>
      </c>
      <c r="D137" s="191" t="s">
        <v>122</v>
      </c>
      <c r="E137" s="192" t="s">
        <v>1013</v>
      </c>
      <c r="F137" s="193" t="s">
        <v>1014</v>
      </c>
      <c r="G137" s="194" t="s">
        <v>206</v>
      </c>
      <c r="H137" s="195">
        <v>92.295000000000002</v>
      </c>
      <c r="I137" s="196"/>
      <c r="J137" s="197">
        <f>ROUND(I137*H137,2)</f>
        <v>0</v>
      </c>
      <c r="K137" s="193" t="s">
        <v>21</v>
      </c>
      <c r="L137" s="198"/>
      <c r="M137" s="199" t="s">
        <v>21</v>
      </c>
      <c r="N137" s="200" t="s">
        <v>42</v>
      </c>
      <c r="O137" s="41"/>
      <c r="P137" s="201">
        <f>O137*H137</f>
        <v>0</v>
      </c>
      <c r="Q137" s="201">
        <v>4.2999999999999999E-4</v>
      </c>
      <c r="R137" s="201">
        <f>Q137*H137</f>
        <v>3.9686850000000003E-2</v>
      </c>
      <c r="S137" s="201">
        <v>0</v>
      </c>
      <c r="T137" s="202">
        <f>S137*H137</f>
        <v>0</v>
      </c>
      <c r="AR137" s="23" t="s">
        <v>902</v>
      </c>
      <c r="AT137" s="23" t="s">
        <v>122</v>
      </c>
      <c r="AU137" s="23" t="s">
        <v>81</v>
      </c>
      <c r="AY137" s="23" t="s">
        <v>120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79</v>
      </c>
      <c r="BK137" s="203">
        <f>ROUND(I137*H137,2)</f>
        <v>0</v>
      </c>
      <c r="BL137" s="23" t="s">
        <v>902</v>
      </c>
      <c r="BM137" s="23" t="s">
        <v>1015</v>
      </c>
    </row>
    <row r="138" spans="2:65" s="11" customFormat="1" ht="13.5">
      <c r="B138" s="204"/>
      <c r="C138" s="205"/>
      <c r="D138" s="206" t="s">
        <v>160</v>
      </c>
      <c r="E138" s="207" t="s">
        <v>21</v>
      </c>
      <c r="F138" s="208" t="s">
        <v>627</v>
      </c>
      <c r="G138" s="205"/>
      <c r="H138" s="207" t="s">
        <v>21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160</v>
      </c>
      <c r="AU138" s="214" t="s">
        <v>81</v>
      </c>
      <c r="AV138" s="11" t="s">
        <v>79</v>
      </c>
      <c r="AW138" s="11" t="s">
        <v>35</v>
      </c>
      <c r="AX138" s="11" t="s">
        <v>71</v>
      </c>
      <c r="AY138" s="214" t="s">
        <v>120</v>
      </c>
    </row>
    <row r="139" spans="2:65" s="12" customFormat="1" ht="13.5">
      <c r="B139" s="215"/>
      <c r="C139" s="216"/>
      <c r="D139" s="206" t="s">
        <v>160</v>
      </c>
      <c r="E139" s="217" t="s">
        <v>21</v>
      </c>
      <c r="F139" s="218" t="s">
        <v>1016</v>
      </c>
      <c r="G139" s="216"/>
      <c r="H139" s="219">
        <v>92.295000000000002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160</v>
      </c>
      <c r="AU139" s="225" t="s">
        <v>81</v>
      </c>
      <c r="AV139" s="12" t="s">
        <v>81</v>
      </c>
      <c r="AW139" s="12" t="s">
        <v>35</v>
      </c>
      <c r="AX139" s="12" t="s">
        <v>79</v>
      </c>
      <c r="AY139" s="225" t="s">
        <v>120</v>
      </c>
    </row>
    <row r="140" spans="2:65" s="1" customFormat="1" ht="25.5" customHeight="1">
      <c r="B140" s="40"/>
      <c r="C140" s="237" t="s">
        <v>402</v>
      </c>
      <c r="D140" s="237" t="s">
        <v>203</v>
      </c>
      <c r="E140" s="238" t="s">
        <v>894</v>
      </c>
      <c r="F140" s="239" t="s">
        <v>895</v>
      </c>
      <c r="G140" s="240" t="s">
        <v>206</v>
      </c>
      <c r="H140" s="241">
        <v>51</v>
      </c>
      <c r="I140" s="242"/>
      <c r="J140" s="243">
        <f>ROUND(I140*H140,2)</f>
        <v>0</v>
      </c>
      <c r="K140" s="239" t="s">
        <v>207</v>
      </c>
      <c r="L140" s="60"/>
      <c r="M140" s="244" t="s">
        <v>21</v>
      </c>
      <c r="N140" s="245" t="s">
        <v>42</v>
      </c>
      <c r="O140" s="4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3" t="s">
        <v>589</v>
      </c>
      <c r="AT140" s="23" t="s">
        <v>203</v>
      </c>
      <c r="AU140" s="23" t="s">
        <v>81</v>
      </c>
      <c r="AY140" s="23" t="s">
        <v>120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79</v>
      </c>
      <c r="BK140" s="203">
        <f>ROUND(I140*H140,2)</f>
        <v>0</v>
      </c>
      <c r="BL140" s="23" t="s">
        <v>589</v>
      </c>
      <c r="BM140" s="23" t="s">
        <v>1017</v>
      </c>
    </row>
    <row r="141" spans="2:65" s="11" customFormat="1" ht="13.5">
      <c r="B141" s="204"/>
      <c r="C141" s="205"/>
      <c r="D141" s="206" t="s">
        <v>160</v>
      </c>
      <c r="E141" s="207" t="s">
        <v>21</v>
      </c>
      <c r="F141" s="208" t="s">
        <v>980</v>
      </c>
      <c r="G141" s="205"/>
      <c r="H141" s="207" t="s">
        <v>21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160</v>
      </c>
      <c r="AU141" s="214" t="s">
        <v>81</v>
      </c>
      <c r="AV141" s="11" t="s">
        <v>79</v>
      </c>
      <c r="AW141" s="11" t="s">
        <v>35</v>
      </c>
      <c r="AX141" s="11" t="s">
        <v>71</v>
      </c>
      <c r="AY141" s="214" t="s">
        <v>120</v>
      </c>
    </row>
    <row r="142" spans="2:65" s="12" customFormat="1" ht="13.5">
      <c r="B142" s="215"/>
      <c r="C142" s="216"/>
      <c r="D142" s="206" t="s">
        <v>160</v>
      </c>
      <c r="E142" s="217" t="s">
        <v>21</v>
      </c>
      <c r="F142" s="218" t="s">
        <v>1018</v>
      </c>
      <c r="G142" s="216"/>
      <c r="H142" s="219">
        <v>51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160</v>
      </c>
      <c r="AU142" s="225" t="s">
        <v>81</v>
      </c>
      <c r="AV142" s="12" t="s">
        <v>81</v>
      </c>
      <c r="AW142" s="12" t="s">
        <v>35</v>
      </c>
      <c r="AX142" s="12" t="s">
        <v>79</v>
      </c>
      <c r="AY142" s="225" t="s">
        <v>120</v>
      </c>
    </row>
    <row r="143" spans="2:65" s="1" customFormat="1" ht="25.5" customHeight="1">
      <c r="B143" s="40"/>
      <c r="C143" s="191" t="s">
        <v>408</v>
      </c>
      <c r="D143" s="191" t="s">
        <v>122</v>
      </c>
      <c r="E143" s="192" t="s">
        <v>900</v>
      </c>
      <c r="F143" s="193" t="s">
        <v>901</v>
      </c>
      <c r="G143" s="194" t="s">
        <v>206</v>
      </c>
      <c r="H143" s="195">
        <v>43.575000000000003</v>
      </c>
      <c r="I143" s="196"/>
      <c r="J143" s="197">
        <f>ROUND(I143*H143,2)</f>
        <v>0</v>
      </c>
      <c r="K143" s="193" t="s">
        <v>21</v>
      </c>
      <c r="L143" s="198"/>
      <c r="M143" s="199" t="s">
        <v>21</v>
      </c>
      <c r="N143" s="200" t="s">
        <v>42</v>
      </c>
      <c r="O143" s="41"/>
      <c r="P143" s="201">
        <f>O143*H143</f>
        <v>0</v>
      </c>
      <c r="Q143" s="201">
        <v>6.8999999999999997E-4</v>
      </c>
      <c r="R143" s="201">
        <f>Q143*H143</f>
        <v>3.006675E-2</v>
      </c>
      <c r="S143" s="201">
        <v>0</v>
      </c>
      <c r="T143" s="202">
        <f>S143*H143</f>
        <v>0</v>
      </c>
      <c r="AR143" s="23" t="s">
        <v>902</v>
      </c>
      <c r="AT143" s="23" t="s">
        <v>122</v>
      </c>
      <c r="AU143" s="23" t="s">
        <v>81</v>
      </c>
      <c r="AY143" s="23" t="s">
        <v>120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79</v>
      </c>
      <c r="BK143" s="203">
        <f>ROUND(I143*H143,2)</f>
        <v>0</v>
      </c>
      <c r="BL143" s="23" t="s">
        <v>902</v>
      </c>
      <c r="BM143" s="23" t="s">
        <v>1019</v>
      </c>
    </row>
    <row r="144" spans="2:65" s="11" customFormat="1" ht="13.5">
      <c r="B144" s="204"/>
      <c r="C144" s="205"/>
      <c r="D144" s="206" t="s">
        <v>160</v>
      </c>
      <c r="E144" s="207" t="s">
        <v>21</v>
      </c>
      <c r="F144" s="208" t="s">
        <v>627</v>
      </c>
      <c r="G144" s="205"/>
      <c r="H144" s="207" t="s">
        <v>21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160</v>
      </c>
      <c r="AU144" s="214" t="s">
        <v>81</v>
      </c>
      <c r="AV144" s="11" t="s">
        <v>79</v>
      </c>
      <c r="AW144" s="11" t="s">
        <v>35</v>
      </c>
      <c r="AX144" s="11" t="s">
        <v>71</v>
      </c>
      <c r="AY144" s="214" t="s">
        <v>120</v>
      </c>
    </row>
    <row r="145" spans="2:65" s="12" customFormat="1" ht="13.5">
      <c r="B145" s="215"/>
      <c r="C145" s="216"/>
      <c r="D145" s="206" t="s">
        <v>160</v>
      </c>
      <c r="E145" s="217" t="s">
        <v>21</v>
      </c>
      <c r="F145" s="218" t="s">
        <v>1020</v>
      </c>
      <c r="G145" s="216"/>
      <c r="H145" s="219">
        <v>43.575000000000003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160</v>
      </c>
      <c r="AU145" s="225" t="s">
        <v>81</v>
      </c>
      <c r="AV145" s="12" t="s">
        <v>81</v>
      </c>
      <c r="AW145" s="12" t="s">
        <v>35</v>
      </c>
      <c r="AX145" s="12" t="s">
        <v>79</v>
      </c>
      <c r="AY145" s="225" t="s">
        <v>120</v>
      </c>
    </row>
    <row r="146" spans="2:65" s="1" customFormat="1" ht="16.5" customHeight="1">
      <c r="B146" s="40"/>
      <c r="C146" s="191" t="s">
        <v>412</v>
      </c>
      <c r="D146" s="191" t="s">
        <v>122</v>
      </c>
      <c r="E146" s="192" t="s">
        <v>906</v>
      </c>
      <c r="F146" s="193" t="s">
        <v>907</v>
      </c>
      <c r="G146" s="194" t="s">
        <v>206</v>
      </c>
      <c r="H146" s="195">
        <v>9.9749999999999996</v>
      </c>
      <c r="I146" s="196"/>
      <c r="J146" s="197">
        <f>ROUND(I146*H146,2)</f>
        <v>0</v>
      </c>
      <c r="K146" s="193" t="s">
        <v>21</v>
      </c>
      <c r="L146" s="198"/>
      <c r="M146" s="199" t="s">
        <v>21</v>
      </c>
      <c r="N146" s="200" t="s">
        <v>42</v>
      </c>
      <c r="O146" s="4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3" t="s">
        <v>902</v>
      </c>
      <c r="AT146" s="23" t="s">
        <v>122</v>
      </c>
      <c r="AU146" s="23" t="s">
        <v>81</v>
      </c>
      <c r="AY146" s="23" t="s">
        <v>120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902</v>
      </c>
      <c r="BM146" s="23" t="s">
        <v>1021</v>
      </c>
    </row>
    <row r="147" spans="2:65" s="11" customFormat="1" ht="13.5">
      <c r="B147" s="204"/>
      <c r="C147" s="205"/>
      <c r="D147" s="206" t="s">
        <v>160</v>
      </c>
      <c r="E147" s="207" t="s">
        <v>21</v>
      </c>
      <c r="F147" s="208" t="s">
        <v>627</v>
      </c>
      <c r="G147" s="205"/>
      <c r="H147" s="207" t="s">
        <v>21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160</v>
      </c>
      <c r="AU147" s="214" t="s">
        <v>81</v>
      </c>
      <c r="AV147" s="11" t="s">
        <v>79</v>
      </c>
      <c r="AW147" s="11" t="s">
        <v>35</v>
      </c>
      <c r="AX147" s="11" t="s">
        <v>71</v>
      </c>
      <c r="AY147" s="214" t="s">
        <v>120</v>
      </c>
    </row>
    <row r="148" spans="2:65" s="12" customFormat="1" ht="13.5">
      <c r="B148" s="215"/>
      <c r="C148" s="216"/>
      <c r="D148" s="206" t="s">
        <v>160</v>
      </c>
      <c r="E148" s="217" t="s">
        <v>21</v>
      </c>
      <c r="F148" s="218" t="s">
        <v>1022</v>
      </c>
      <c r="G148" s="216"/>
      <c r="H148" s="219">
        <v>9.9749999999999996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160</v>
      </c>
      <c r="AU148" s="225" t="s">
        <v>81</v>
      </c>
      <c r="AV148" s="12" t="s">
        <v>81</v>
      </c>
      <c r="AW148" s="12" t="s">
        <v>35</v>
      </c>
      <c r="AX148" s="12" t="s">
        <v>79</v>
      </c>
      <c r="AY148" s="225" t="s">
        <v>120</v>
      </c>
    </row>
    <row r="149" spans="2:65" s="1" customFormat="1" ht="25.5" customHeight="1">
      <c r="B149" s="40"/>
      <c r="C149" s="237" t="s">
        <v>416</v>
      </c>
      <c r="D149" s="237" t="s">
        <v>203</v>
      </c>
      <c r="E149" s="238" t="s">
        <v>1023</v>
      </c>
      <c r="F149" s="239" t="s">
        <v>1024</v>
      </c>
      <c r="G149" s="240" t="s">
        <v>206</v>
      </c>
      <c r="H149" s="241">
        <v>87.9</v>
      </c>
      <c r="I149" s="242"/>
      <c r="J149" s="243">
        <f>ROUND(I149*H149,2)</f>
        <v>0</v>
      </c>
      <c r="K149" s="239" t="s">
        <v>207</v>
      </c>
      <c r="L149" s="60"/>
      <c r="M149" s="244" t="s">
        <v>21</v>
      </c>
      <c r="N149" s="245" t="s">
        <v>42</v>
      </c>
      <c r="O149" s="4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3" t="s">
        <v>589</v>
      </c>
      <c r="AT149" s="23" t="s">
        <v>203</v>
      </c>
      <c r="AU149" s="23" t="s">
        <v>81</v>
      </c>
      <c r="AY149" s="23" t="s">
        <v>120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79</v>
      </c>
      <c r="BK149" s="203">
        <f>ROUND(I149*H149,2)</f>
        <v>0</v>
      </c>
      <c r="BL149" s="23" t="s">
        <v>589</v>
      </c>
      <c r="BM149" s="23" t="s">
        <v>1025</v>
      </c>
    </row>
    <row r="150" spans="2:65" s="12" customFormat="1" ht="13.5">
      <c r="B150" s="215"/>
      <c r="C150" s="216"/>
      <c r="D150" s="206" t="s">
        <v>160</v>
      </c>
      <c r="E150" s="217" t="s">
        <v>21</v>
      </c>
      <c r="F150" s="218" t="s">
        <v>913</v>
      </c>
      <c r="G150" s="216"/>
      <c r="H150" s="219">
        <v>87.9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160</v>
      </c>
      <c r="AU150" s="225" t="s">
        <v>81</v>
      </c>
      <c r="AV150" s="12" t="s">
        <v>81</v>
      </c>
      <c r="AW150" s="12" t="s">
        <v>35</v>
      </c>
      <c r="AX150" s="12" t="s">
        <v>79</v>
      </c>
      <c r="AY150" s="225" t="s">
        <v>120</v>
      </c>
    </row>
    <row r="151" spans="2:65" s="1" customFormat="1" ht="38.25" customHeight="1">
      <c r="B151" s="40"/>
      <c r="C151" s="237" t="s">
        <v>422</v>
      </c>
      <c r="D151" s="237" t="s">
        <v>203</v>
      </c>
      <c r="E151" s="238" t="s">
        <v>1026</v>
      </c>
      <c r="F151" s="239" t="s">
        <v>1027</v>
      </c>
      <c r="G151" s="240" t="s">
        <v>206</v>
      </c>
      <c r="H151" s="241">
        <v>25.5</v>
      </c>
      <c r="I151" s="242"/>
      <c r="J151" s="243">
        <f>ROUND(I151*H151,2)</f>
        <v>0</v>
      </c>
      <c r="K151" s="239" t="s">
        <v>207</v>
      </c>
      <c r="L151" s="60"/>
      <c r="M151" s="244" t="s">
        <v>21</v>
      </c>
      <c r="N151" s="245" t="s">
        <v>42</v>
      </c>
      <c r="O151" s="41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23" t="s">
        <v>589</v>
      </c>
      <c r="AT151" s="23" t="s">
        <v>203</v>
      </c>
      <c r="AU151" s="23" t="s">
        <v>81</v>
      </c>
      <c r="AY151" s="23" t="s">
        <v>120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3" t="s">
        <v>79</v>
      </c>
      <c r="BK151" s="203">
        <f>ROUND(I151*H151,2)</f>
        <v>0</v>
      </c>
      <c r="BL151" s="23" t="s">
        <v>589</v>
      </c>
      <c r="BM151" s="23" t="s">
        <v>1028</v>
      </c>
    </row>
    <row r="152" spans="2:65" s="12" customFormat="1" ht="13.5">
      <c r="B152" s="215"/>
      <c r="C152" s="216"/>
      <c r="D152" s="206" t="s">
        <v>160</v>
      </c>
      <c r="E152" s="217" t="s">
        <v>21</v>
      </c>
      <c r="F152" s="218" t="s">
        <v>915</v>
      </c>
      <c r="G152" s="216"/>
      <c r="H152" s="219">
        <v>25.5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160</v>
      </c>
      <c r="AU152" s="225" t="s">
        <v>81</v>
      </c>
      <c r="AV152" s="12" t="s">
        <v>81</v>
      </c>
      <c r="AW152" s="12" t="s">
        <v>35</v>
      </c>
      <c r="AX152" s="12" t="s">
        <v>79</v>
      </c>
      <c r="AY152" s="225" t="s">
        <v>120</v>
      </c>
    </row>
    <row r="153" spans="2:65" s="1" customFormat="1" ht="25.5" customHeight="1">
      <c r="B153" s="40"/>
      <c r="C153" s="237" t="s">
        <v>231</v>
      </c>
      <c r="D153" s="237" t="s">
        <v>203</v>
      </c>
      <c r="E153" s="238" t="s">
        <v>1029</v>
      </c>
      <c r="F153" s="239" t="s">
        <v>1030</v>
      </c>
      <c r="G153" s="240" t="s">
        <v>220</v>
      </c>
      <c r="H153" s="241">
        <v>113.4</v>
      </c>
      <c r="I153" s="242"/>
      <c r="J153" s="243">
        <f>ROUND(I153*H153,2)</f>
        <v>0</v>
      </c>
      <c r="K153" s="239" t="s">
        <v>207</v>
      </c>
      <c r="L153" s="60"/>
      <c r="M153" s="244" t="s">
        <v>21</v>
      </c>
      <c r="N153" s="245" t="s">
        <v>42</v>
      </c>
      <c r="O153" s="41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23" t="s">
        <v>589</v>
      </c>
      <c r="AT153" s="23" t="s">
        <v>203</v>
      </c>
      <c r="AU153" s="23" t="s">
        <v>81</v>
      </c>
      <c r="AY153" s="23" t="s">
        <v>120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3" t="s">
        <v>79</v>
      </c>
      <c r="BK153" s="203">
        <f>ROUND(I153*H153,2)</f>
        <v>0</v>
      </c>
      <c r="BL153" s="23" t="s">
        <v>589</v>
      </c>
      <c r="BM153" s="23" t="s">
        <v>1031</v>
      </c>
    </row>
    <row r="154" spans="2:65" s="12" customFormat="1" ht="13.5">
      <c r="B154" s="215"/>
      <c r="C154" s="216"/>
      <c r="D154" s="206" t="s">
        <v>160</v>
      </c>
      <c r="E154" s="217" t="s">
        <v>21</v>
      </c>
      <c r="F154" s="218" t="s">
        <v>1032</v>
      </c>
      <c r="G154" s="216"/>
      <c r="H154" s="219">
        <v>113.4</v>
      </c>
      <c r="I154" s="220"/>
      <c r="J154" s="216"/>
      <c r="K154" s="216"/>
      <c r="L154" s="221"/>
      <c r="M154" s="252"/>
      <c r="N154" s="253"/>
      <c r="O154" s="253"/>
      <c r="P154" s="253"/>
      <c r="Q154" s="253"/>
      <c r="R154" s="253"/>
      <c r="S154" s="253"/>
      <c r="T154" s="254"/>
      <c r="AT154" s="225" t="s">
        <v>160</v>
      </c>
      <c r="AU154" s="225" t="s">
        <v>81</v>
      </c>
      <c r="AV154" s="12" t="s">
        <v>81</v>
      </c>
      <c r="AW154" s="12" t="s">
        <v>35</v>
      </c>
      <c r="AX154" s="12" t="s">
        <v>79</v>
      </c>
      <c r="AY154" s="225" t="s">
        <v>120</v>
      </c>
    </row>
    <row r="155" spans="2:65" s="1" customFormat="1" ht="6.95" customHeight="1">
      <c r="B155" s="55"/>
      <c r="C155" s="56"/>
      <c r="D155" s="56"/>
      <c r="E155" s="56"/>
      <c r="F155" s="56"/>
      <c r="G155" s="56"/>
      <c r="H155" s="56"/>
      <c r="I155" s="138"/>
      <c r="J155" s="56"/>
      <c r="K155" s="56"/>
      <c r="L155" s="60"/>
    </row>
  </sheetData>
  <sheetProtection algorithmName="SHA-512" hashValue="khwDlmlCAB6/939VSoo6HHfWlyv/tY1iiFyA6tkhOFxmMDfM3Bgdl/ANNnZkoZcSMGWfVeHSWVT+8wAgfvnY7A==" saltValue="gHdEhkLUAyP+4HGKnzUB1jiq8PRN75vbQ8LZEW4qr2og6zlrmP+cQZ6UU2LIHmyS/8fC+nNDlaFbkcIFOZ4dYA==" spinCount="100000" sheet="1" objects="1" scenarios="1" formatColumns="0" formatRows="0" autoFilter="0"/>
  <autoFilter ref="C82:K154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ht="37.5" customHeight="1"/>
    <row r="2" spans="2:1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4" customFormat="1" ht="45" customHeight="1">
      <c r="B3" s="259"/>
      <c r="C3" s="383" t="s">
        <v>1033</v>
      </c>
      <c r="D3" s="383"/>
      <c r="E3" s="383"/>
      <c r="F3" s="383"/>
      <c r="G3" s="383"/>
      <c r="H3" s="383"/>
      <c r="I3" s="383"/>
      <c r="J3" s="383"/>
      <c r="K3" s="260"/>
    </row>
    <row r="4" spans="2:11" ht="25.5" customHeight="1">
      <c r="B4" s="261"/>
      <c r="C4" s="387" t="s">
        <v>1034</v>
      </c>
      <c r="D4" s="387"/>
      <c r="E4" s="387"/>
      <c r="F4" s="387"/>
      <c r="G4" s="387"/>
      <c r="H4" s="387"/>
      <c r="I4" s="387"/>
      <c r="J4" s="387"/>
      <c r="K4" s="262"/>
    </row>
    <row r="5" spans="2:1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>
      <c r="B6" s="261"/>
      <c r="C6" s="386" t="s">
        <v>1035</v>
      </c>
      <c r="D6" s="386"/>
      <c r="E6" s="386"/>
      <c r="F6" s="386"/>
      <c r="G6" s="386"/>
      <c r="H6" s="386"/>
      <c r="I6" s="386"/>
      <c r="J6" s="386"/>
      <c r="K6" s="262"/>
    </row>
    <row r="7" spans="2:11" ht="15" customHeight="1">
      <c r="B7" s="265"/>
      <c r="C7" s="386" t="s">
        <v>1036</v>
      </c>
      <c r="D7" s="386"/>
      <c r="E7" s="386"/>
      <c r="F7" s="386"/>
      <c r="G7" s="386"/>
      <c r="H7" s="386"/>
      <c r="I7" s="386"/>
      <c r="J7" s="386"/>
      <c r="K7" s="262"/>
    </row>
    <row r="8" spans="2:1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ht="15" customHeight="1">
      <c r="B9" s="265"/>
      <c r="C9" s="386" t="s">
        <v>1037</v>
      </c>
      <c r="D9" s="386"/>
      <c r="E9" s="386"/>
      <c r="F9" s="386"/>
      <c r="G9" s="386"/>
      <c r="H9" s="386"/>
      <c r="I9" s="386"/>
      <c r="J9" s="386"/>
      <c r="K9" s="262"/>
    </row>
    <row r="10" spans="2:11" ht="15" customHeight="1">
      <c r="B10" s="265"/>
      <c r="C10" s="264"/>
      <c r="D10" s="386" t="s">
        <v>1038</v>
      </c>
      <c r="E10" s="386"/>
      <c r="F10" s="386"/>
      <c r="G10" s="386"/>
      <c r="H10" s="386"/>
      <c r="I10" s="386"/>
      <c r="J10" s="386"/>
      <c r="K10" s="262"/>
    </row>
    <row r="11" spans="2:11" ht="15" customHeight="1">
      <c r="B11" s="265"/>
      <c r="C11" s="266"/>
      <c r="D11" s="386" t="s">
        <v>1039</v>
      </c>
      <c r="E11" s="386"/>
      <c r="F11" s="386"/>
      <c r="G11" s="386"/>
      <c r="H11" s="386"/>
      <c r="I11" s="386"/>
      <c r="J11" s="386"/>
      <c r="K11" s="262"/>
    </row>
    <row r="12" spans="2:11" ht="12.75" customHeight="1">
      <c r="B12" s="265"/>
      <c r="C12" s="266"/>
      <c r="D12" s="266"/>
      <c r="E12" s="266"/>
      <c r="F12" s="266"/>
      <c r="G12" s="266"/>
      <c r="H12" s="266"/>
      <c r="I12" s="266"/>
      <c r="J12" s="266"/>
      <c r="K12" s="262"/>
    </row>
    <row r="13" spans="2:11" ht="15" customHeight="1">
      <c r="B13" s="265"/>
      <c r="C13" s="266"/>
      <c r="D13" s="386" t="s">
        <v>1040</v>
      </c>
      <c r="E13" s="386"/>
      <c r="F13" s="386"/>
      <c r="G13" s="386"/>
      <c r="H13" s="386"/>
      <c r="I13" s="386"/>
      <c r="J13" s="386"/>
      <c r="K13" s="262"/>
    </row>
    <row r="14" spans="2:11" ht="15" customHeight="1">
      <c r="B14" s="265"/>
      <c r="C14" s="266"/>
      <c r="D14" s="386" t="s">
        <v>1041</v>
      </c>
      <c r="E14" s="386"/>
      <c r="F14" s="386"/>
      <c r="G14" s="386"/>
      <c r="H14" s="386"/>
      <c r="I14" s="386"/>
      <c r="J14" s="386"/>
      <c r="K14" s="262"/>
    </row>
    <row r="15" spans="2:11" ht="15" customHeight="1">
      <c r="B15" s="265"/>
      <c r="C15" s="266"/>
      <c r="D15" s="386" t="s">
        <v>1042</v>
      </c>
      <c r="E15" s="386"/>
      <c r="F15" s="386"/>
      <c r="G15" s="386"/>
      <c r="H15" s="386"/>
      <c r="I15" s="386"/>
      <c r="J15" s="386"/>
      <c r="K15" s="262"/>
    </row>
    <row r="16" spans="2:11" ht="15" customHeight="1">
      <c r="B16" s="265"/>
      <c r="C16" s="266"/>
      <c r="D16" s="266"/>
      <c r="E16" s="267" t="s">
        <v>78</v>
      </c>
      <c r="F16" s="386" t="s">
        <v>1043</v>
      </c>
      <c r="G16" s="386"/>
      <c r="H16" s="386"/>
      <c r="I16" s="386"/>
      <c r="J16" s="386"/>
      <c r="K16" s="262"/>
    </row>
    <row r="17" spans="2:11" ht="15" customHeight="1">
      <c r="B17" s="265"/>
      <c r="C17" s="266"/>
      <c r="D17" s="266"/>
      <c r="E17" s="267" t="s">
        <v>1044</v>
      </c>
      <c r="F17" s="386" t="s">
        <v>1045</v>
      </c>
      <c r="G17" s="386"/>
      <c r="H17" s="386"/>
      <c r="I17" s="386"/>
      <c r="J17" s="386"/>
      <c r="K17" s="262"/>
    </row>
    <row r="18" spans="2:11" ht="15" customHeight="1">
      <c r="B18" s="265"/>
      <c r="C18" s="266"/>
      <c r="D18" s="266"/>
      <c r="E18" s="267" t="s">
        <v>1046</v>
      </c>
      <c r="F18" s="386" t="s">
        <v>1047</v>
      </c>
      <c r="G18" s="386"/>
      <c r="H18" s="386"/>
      <c r="I18" s="386"/>
      <c r="J18" s="386"/>
      <c r="K18" s="262"/>
    </row>
    <row r="19" spans="2:11" ht="15" customHeight="1">
      <c r="B19" s="265"/>
      <c r="C19" s="266"/>
      <c r="D19" s="266"/>
      <c r="E19" s="267" t="s">
        <v>1048</v>
      </c>
      <c r="F19" s="386" t="s">
        <v>1049</v>
      </c>
      <c r="G19" s="386"/>
      <c r="H19" s="386"/>
      <c r="I19" s="386"/>
      <c r="J19" s="386"/>
      <c r="K19" s="262"/>
    </row>
    <row r="20" spans="2:11" ht="15" customHeight="1">
      <c r="B20" s="265"/>
      <c r="C20" s="266"/>
      <c r="D20" s="266"/>
      <c r="E20" s="267" t="s">
        <v>1050</v>
      </c>
      <c r="F20" s="386" t="s">
        <v>1051</v>
      </c>
      <c r="G20" s="386"/>
      <c r="H20" s="386"/>
      <c r="I20" s="386"/>
      <c r="J20" s="386"/>
      <c r="K20" s="262"/>
    </row>
    <row r="21" spans="2:11" ht="15" customHeight="1">
      <c r="B21" s="265"/>
      <c r="C21" s="266"/>
      <c r="D21" s="266"/>
      <c r="E21" s="267" t="s">
        <v>1052</v>
      </c>
      <c r="F21" s="386" t="s">
        <v>1053</v>
      </c>
      <c r="G21" s="386"/>
      <c r="H21" s="386"/>
      <c r="I21" s="386"/>
      <c r="J21" s="386"/>
      <c r="K21" s="262"/>
    </row>
    <row r="22" spans="2:11" ht="12.75" customHeight="1">
      <c r="B22" s="265"/>
      <c r="C22" s="266"/>
      <c r="D22" s="266"/>
      <c r="E22" s="266"/>
      <c r="F22" s="266"/>
      <c r="G22" s="266"/>
      <c r="H22" s="266"/>
      <c r="I22" s="266"/>
      <c r="J22" s="266"/>
      <c r="K22" s="262"/>
    </row>
    <row r="23" spans="2:11" ht="15" customHeight="1">
      <c r="B23" s="265"/>
      <c r="C23" s="386" t="s">
        <v>1054</v>
      </c>
      <c r="D23" s="386"/>
      <c r="E23" s="386"/>
      <c r="F23" s="386"/>
      <c r="G23" s="386"/>
      <c r="H23" s="386"/>
      <c r="I23" s="386"/>
      <c r="J23" s="386"/>
      <c r="K23" s="262"/>
    </row>
    <row r="24" spans="2:11" ht="15" customHeight="1">
      <c r="B24" s="265"/>
      <c r="C24" s="386" t="s">
        <v>1055</v>
      </c>
      <c r="D24" s="386"/>
      <c r="E24" s="386"/>
      <c r="F24" s="386"/>
      <c r="G24" s="386"/>
      <c r="H24" s="386"/>
      <c r="I24" s="386"/>
      <c r="J24" s="386"/>
      <c r="K24" s="262"/>
    </row>
    <row r="25" spans="2:11" ht="15" customHeight="1">
      <c r="B25" s="265"/>
      <c r="C25" s="264"/>
      <c r="D25" s="386" t="s">
        <v>1056</v>
      </c>
      <c r="E25" s="386"/>
      <c r="F25" s="386"/>
      <c r="G25" s="386"/>
      <c r="H25" s="386"/>
      <c r="I25" s="386"/>
      <c r="J25" s="386"/>
      <c r="K25" s="262"/>
    </row>
    <row r="26" spans="2:11" ht="15" customHeight="1">
      <c r="B26" s="265"/>
      <c r="C26" s="266"/>
      <c r="D26" s="386" t="s">
        <v>1057</v>
      </c>
      <c r="E26" s="386"/>
      <c r="F26" s="386"/>
      <c r="G26" s="386"/>
      <c r="H26" s="386"/>
      <c r="I26" s="386"/>
      <c r="J26" s="386"/>
      <c r="K26" s="262"/>
    </row>
    <row r="27" spans="2:11" ht="12.75" customHeight="1">
      <c r="B27" s="265"/>
      <c r="C27" s="266"/>
      <c r="D27" s="266"/>
      <c r="E27" s="266"/>
      <c r="F27" s="266"/>
      <c r="G27" s="266"/>
      <c r="H27" s="266"/>
      <c r="I27" s="266"/>
      <c r="J27" s="266"/>
      <c r="K27" s="262"/>
    </row>
    <row r="28" spans="2:11" ht="15" customHeight="1">
      <c r="B28" s="265"/>
      <c r="C28" s="266"/>
      <c r="D28" s="386" t="s">
        <v>1058</v>
      </c>
      <c r="E28" s="386"/>
      <c r="F28" s="386"/>
      <c r="G28" s="386"/>
      <c r="H28" s="386"/>
      <c r="I28" s="386"/>
      <c r="J28" s="386"/>
      <c r="K28" s="262"/>
    </row>
    <row r="29" spans="2:11" ht="15" customHeight="1">
      <c r="B29" s="265"/>
      <c r="C29" s="266"/>
      <c r="D29" s="386" t="s">
        <v>1059</v>
      </c>
      <c r="E29" s="386"/>
      <c r="F29" s="386"/>
      <c r="G29" s="386"/>
      <c r="H29" s="386"/>
      <c r="I29" s="386"/>
      <c r="J29" s="386"/>
      <c r="K29" s="262"/>
    </row>
    <row r="30" spans="2:11" ht="12.75" customHeight="1">
      <c r="B30" s="265"/>
      <c r="C30" s="266"/>
      <c r="D30" s="266"/>
      <c r="E30" s="266"/>
      <c r="F30" s="266"/>
      <c r="G30" s="266"/>
      <c r="H30" s="266"/>
      <c r="I30" s="266"/>
      <c r="J30" s="266"/>
      <c r="K30" s="262"/>
    </row>
    <row r="31" spans="2:11" ht="15" customHeight="1">
      <c r="B31" s="265"/>
      <c r="C31" s="266"/>
      <c r="D31" s="386" t="s">
        <v>1060</v>
      </c>
      <c r="E31" s="386"/>
      <c r="F31" s="386"/>
      <c r="G31" s="386"/>
      <c r="H31" s="386"/>
      <c r="I31" s="386"/>
      <c r="J31" s="386"/>
      <c r="K31" s="262"/>
    </row>
    <row r="32" spans="2:11" ht="15" customHeight="1">
      <c r="B32" s="265"/>
      <c r="C32" s="266"/>
      <c r="D32" s="386" t="s">
        <v>1061</v>
      </c>
      <c r="E32" s="386"/>
      <c r="F32" s="386"/>
      <c r="G32" s="386"/>
      <c r="H32" s="386"/>
      <c r="I32" s="386"/>
      <c r="J32" s="386"/>
      <c r="K32" s="262"/>
    </row>
    <row r="33" spans="2:11" ht="15" customHeight="1">
      <c r="B33" s="265"/>
      <c r="C33" s="266"/>
      <c r="D33" s="386" t="s">
        <v>1062</v>
      </c>
      <c r="E33" s="386"/>
      <c r="F33" s="386"/>
      <c r="G33" s="386"/>
      <c r="H33" s="386"/>
      <c r="I33" s="386"/>
      <c r="J33" s="386"/>
      <c r="K33" s="262"/>
    </row>
    <row r="34" spans="2:11" ht="15" customHeight="1">
      <c r="B34" s="265"/>
      <c r="C34" s="266"/>
      <c r="D34" s="264"/>
      <c r="E34" s="268" t="s">
        <v>104</v>
      </c>
      <c r="F34" s="264"/>
      <c r="G34" s="386" t="s">
        <v>1063</v>
      </c>
      <c r="H34" s="386"/>
      <c r="I34" s="386"/>
      <c r="J34" s="386"/>
      <c r="K34" s="262"/>
    </row>
    <row r="35" spans="2:11" ht="30.75" customHeight="1">
      <c r="B35" s="265"/>
      <c r="C35" s="266"/>
      <c r="D35" s="264"/>
      <c r="E35" s="268" t="s">
        <v>1064</v>
      </c>
      <c r="F35" s="264"/>
      <c r="G35" s="386" t="s">
        <v>1065</v>
      </c>
      <c r="H35" s="386"/>
      <c r="I35" s="386"/>
      <c r="J35" s="386"/>
      <c r="K35" s="262"/>
    </row>
    <row r="36" spans="2:11" ht="15" customHeight="1">
      <c r="B36" s="265"/>
      <c r="C36" s="266"/>
      <c r="D36" s="264"/>
      <c r="E36" s="268" t="s">
        <v>52</v>
      </c>
      <c r="F36" s="264"/>
      <c r="G36" s="386" t="s">
        <v>1066</v>
      </c>
      <c r="H36" s="386"/>
      <c r="I36" s="386"/>
      <c r="J36" s="386"/>
      <c r="K36" s="262"/>
    </row>
    <row r="37" spans="2:11" ht="15" customHeight="1">
      <c r="B37" s="265"/>
      <c r="C37" s="266"/>
      <c r="D37" s="264"/>
      <c r="E37" s="268" t="s">
        <v>105</v>
      </c>
      <c r="F37" s="264"/>
      <c r="G37" s="386" t="s">
        <v>1067</v>
      </c>
      <c r="H37" s="386"/>
      <c r="I37" s="386"/>
      <c r="J37" s="386"/>
      <c r="K37" s="262"/>
    </row>
    <row r="38" spans="2:11" ht="15" customHeight="1">
      <c r="B38" s="265"/>
      <c r="C38" s="266"/>
      <c r="D38" s="264"/>
      <c r="E38" s="268" t="s">
        <v>106</v>
      </c>
      <c r="F38" s="264"/>
      <c r="G38" s="386" t="s">
        <v>1068</v>
      </c>
      <c r="H38" s="386"/>
      <c r="I38" s="386"/>
      <c r="J38" s="386"/>
      <c r="K38" s="262"/>
    </row>
    <row r="39" spans="2:11" ht="15" customHeight="1">
      <c r="B39" s="265"/>
      <c r="C39" s="266"/>
      <c r="D39" s="264"/>
      <c r="E39" s="268" t="s">
        <v>107</v>
      </c>
      <c r="F39" s="264"/>
      <c r="G39" s="386" t="s">
        <v>1069</v>
      </c>
      <c r="H39" s="386"/>
      <c r="I39" s="386"/>
      <c r="J39" s="386"/>
      <c r="K39" s="262"/>
    </row>
    <row r="40" spans="2:11" ht="15" customHeight="1">
      <c r="B40" s="265"/>
      <c r="C40" s="266"/>
      <c r="D40" s="264"/>
      <c r="E40" s="268" t="s">
        <v>1070</v>
      </c>
      <c r="F40" s="264"/>
      <c r="G40" s="386" t="s">
        <v>1071</v>
      </c>
      <c r="H40" s="386"/>
      <c r="I40" s="386"/>
      <c r="J40" s="386"/>
      <c r="K40" s="262"/>
    </row>
    <row r="41" spans="2:11" ht="15" customHeight="1">
      <c r="B41" s="265"/>
      <c r="C41" s="266"/>
      <c r="D41" s="264"/>
      <c r="E41" s="268"/>
      <c r="F41" s="264"/>
      <c r="G41" s="386" t="s">
        <v>1072</v>
      </c>
      <c r="H41" s="386"/>
      <c r="I41" s="386"/>
      <c r="J41" s="386"/>
      <c r="K41" s="262"/>
    </row>
    <row r="42" spans="2:11" ht="15" customHeight="1">
      <c r="B42" s="265"/>
      <c r="C42" s="266"/>
      <c r="D42" s="264"/>
      <c r="E42" s="268" t="s">
        <v>1073</v>
      </c>
      <c r="F42" s="264"/>
      <c r="G42" s="386" t="s">
        <v>1074</v>
      </c>
      <c r="H42" s="386"/>
      <c r="I42" s="386"/>
      <c r="J42" s="386"/>
      <c r="K42" s="262"/>
    </row>
    <row r="43" spans="2:11" ht="15" customHeight="1">
      <c r="B43" s="265"/>
      <c r="C43" s="266"/>
      <c r="D43" s="264"/>
      <c r="E43" s="268" t="s">
        <v>109</v>
      </c>
      <c r="F43" s="264"/>
      <c r="G43" s="386" t="s">
        <v>1075</v>
      </c>
      <c r="H43" s="386"/>
      <c r="I43" s="386"/>
      <c r="J43" s="386"/>
      <c r="K43" s="262"/>
    </row>
    <row r="44" spans="2:11" ht="12.75" customHeight="1">
      <c r="B44" s="265"/>
      <c r="C44" s="266"/>
      <c r="D44" s="264"/>
      <c r="E44" s="264"/>
      <c r="F44" s="264"/>
      <c r="G44" s="264"/>
      <c r="H44" s="264"/>
      <c r="I44" s="264"/>
      <c r="J44" s="264"/>
      <c r="K44" s="262"/>
    </row>
    <row r="45" spans="2:11" ht="15" customHeight="1">
      <c r="B45" s="265"/>
      <c r="C45" s="266"/>
      <c r="D45" s="386" t="s">
        <v>1076</v>
      </c>
      <c r="E45" s="386"/>
      <c r="F45" s="386"/>
      <c r="G45" s="386"/>
      <c r="H45" s="386"/>
      <c r="I45" s="386"/>
      <c r="J45" s="386"/>
      <c r="K45" s="262"/>
    </row>
    <row r="46" spans="2:11" ht="15" customHeight="1">
      <c r="B46" s="265"/>
      <c r="C46" s="266"/>
      <c r="D46" s="266"/>
      <c r="E46" s="386" t="s">
        <v>1077</v>
      </c>
      <c r="F46" s="386"/>
      <c r="G46" s="386"/>
      <c r="H46" s="386"/>
      <c r="I46" s="386"/>
      <c r="J46" s="386"/>
      <c r="K46" s="262"/>
    </row>
    <row r="47" spans="2:11" ht="15" customHeight="1">
      <c r="B47" s="265"/>
      <c r="C47" s="266"/>
      <c r="D47" s="266"/>
      <c r="E47" s="386" t="s">
        <v>1078</v>
      </c>
      <c r="F47" s="386"/>
      <c r="G47" s="386"/>
      <c r="H47" s="386"/>
      <c r="I47" s="386"/>
      <c r="J47" s="386"/>
      <c r="K47" s="262"/>
    </row>
    <row r="48" spans="2:11" ht="15" customHeight="1">
      <c r="B48" s="265"/>
      <c r="C48" s="266"/>
      <c r="D48" s="266"/>
      <c r="E48" s="386" t="s">
        <v>1079</v>
      </c>
      <c r="F48" s="386"/>
      <c r="G48" s="386"/>
      <c r="H48" s="386"/>
      <c r="I48" s="386"/>
      <c r="J48" s="386"/>
      <c r="K48" s="262"/>
    </row>
    <row r="49" spans="2:11" ht="15" customHeight="1">
      <c r="B49" s="265"/>
      <c r="C49" s="266"/>
      <c r="D49" s="386" t="s">
        <v>1080</v>
      </c>
      <c r="E49" s="386"/>
      <c r="F49" s="386"/>
      <c r="G49" s="386"/>
      <c r="H49" s="386"/>
      <c r="I49" s="386"/>
      <c r="J49" s="386"/>
      <c r="K49" s="262"/>
    </row>
    <row r="50" spans="2:11" ht="25.5" customHeight="1">
      <c r="B50" s="261"/>
      <c r="C50" s="387" t="s">
        <v>1081</v>
      </c>
      <c r="D50" s="387"/>
      <c r="E50" s="387"/>
      <c r="F50" s="387"/>
      <c r="G50" s="387"/>
      <c r="H50" s="387"/>
      <c r="I50" s="387"/>
      <c r="J50" s="387"/>
      <c r="K50" s="262"/>
    </row>
    <row r="51" spans="2:11" ht="5.25" customHeight="1">
      <c r="B51" s="261"/>
      <c r="C51" s="263"/>
      <c r="D51" s="263"/>
      <c r="E51" s="263"/>
      <c r="F51" s="263"/>
      <c r="G51" s="263"/>
      <c r="H51" s="263"/>
      <c r="I51" s="263"/>
      <c r="J51" s="263"/>
      <c r="K51" s="262"/>
    </row>
    <row r="52" spans="2:11" ht="15" customHeight="1">
      <c r="B52" s="261"/>
      <c r="C52" s="386" t="s">
        <v>1082</v>
      </c>
      <c r="D52" s="386"/>
      <c r="E52" s="386"/>
      <c r="F52" s="386"/>
      <c r="G52" s="386"/>
      <c r="H52" s="386"/>
      <c r="I52" s="386"/>
      <c r="J52" s="386"/>
      <c r="K52" s="262"/>
    </row>
    <row r="53" spans="2:11" ht="15" customHeight="1">
      <c r="B53" s="261"/>
      <c r="C53" s="386" t="s">
        <v>1083</v>
      </c>
      <c r="D53" s="386"/>
      <c r="E53" s="386"/>
      <c r="F53" s="386"/>
      <c r="G53" s="386"/>
      <c r="H53" s="386"/>
      <c r="I53" s="386"/>
      <c r="J53" s="386"/>
      <c r="K53" s="262"/>
    </row>
    <row r="54" spans="2:11" ht="12.75" customHeight="1">
      <c r="B54" s="261"/>
      <c r="C54" s="264"/>
      <c r="D54" s="264"/>
      <c r="E54" s="264"/>
      <c r="F54" s="264"/>
      <c r="G54" s="264"/>
      <c r="H54" s="264"/>
      <c r="I54" s="264"/>
      <c r="J54" s="264"/>
      <c r="K54" s="262"/>
    </row>
    <row r="55" spans="2:11" ht="15" customHeight="1">
      <c r="B55" s="261"/>
      <c r="C55" s="386" t="s">
        <v>1084</v>
      </c>
      <c r="D55" s="386"/>
      <c r="E55" s="386"/>
      <c r="F55" s="386"/>
      <c r="G55" s="386"/>
      <c r="H55" s="386"/>
      <c r="I55" s="386"/>
      <c r="J55" s="386"/>
      <c r="K55" s="262"/>
    </row>
    <row r="56" spans="2:11" ht="15" customHeight="1">
      <c r="B56" s="261"/>
      <c r="C56" s="266"/>
      <c r="D56" s="386" t="s">
        <v>1085</v>
      </c>
      <c r="E56" s="386"/>
      <c r="F56" s="386"/>
      <c r="G56" s="386"/>
      <c r="H56" s="386"/>
      <c r="I56" s="386"/>
      <c r="J56" s="386"/>
      <c r="K56" s="262"/>
    </row>
    <row r="57" spans="2:11" ht="15" customHeight="1">
      <c r="B57" s="261"/>
      <c r="C57" s="266"/>
      <c r="D57" s="386" t="s">
        <v>1086</v>
      </c>
      <c r="E57" s="386"/>
      <c r="F57" s="386"/>
      <c r="G57" s="386"/>
      <c r="H57" s="386"/>
      <c r="I57" s="386"/>
      <c r="J57" s="386"/>
      <c r="K57" s="262"/>
    </row>
    <row r="58" spans="2:11" ht="15" customHeight="1">
      <c r="B58" s="261"/>
      <c r="C58" s="266"/>
      <c r="D58" s="386" t="s">
        <v>1087</v>
      </c>
      <c r="E58" s="386"/>
      <c r="F58" s="386"/>
      <c r="G58" s="386"/>
      <c r="H58" s="386"/>
      <c r="I58" s="386"/>
      <c r="J58" s="386"/>
      <c r="K58" s="262"/>
    </row>
    <row r="59" spans="2:11" ht="15" customHeight="1">
      <c r="B59" s="261"/>
      <c r="C59" s="266"/>
      <c r="D59" s="386" t="s">
        <v>1088</v>
      </c>
      <c r="E59" s="386"/>
      <c r="F59" s="386"/>
      <c r="G59" s="386"/>
      <c r="H59" s="386"/>
      <c r="I59" s="386"/>
      <c r="J59" s="386"/>
      <c r="K59" s="262"/>
    </row>
    <row r="60" spans="2:11" ht="15" customHeight="1">
      <c r="B60" s="261"/>
      <c r="C60" s="266"/>
      <c r="D60" s="385" t="s">
        <v>1089</v>
      </c>
      <c r="E60" s="385"/>
      <c r="F60" s="385"/>
      <c r="G60" s="385"/>
      <c r="H60" s="385"/>
      <c r="I60" s="385"/>
      <c r="J60" s="385"/>
      <c r="K60" s="262"/>
    </row>
    <row r="61" spans="2:11" ht="15" customHeight="1">
      <c r="B61" s="261"/>
      <c r="C61" s="266"/>
      <c r="D61" s="386" t="s">
        <v>1090</v>
      </c>
      <c r="E61" s="386"/>
      <c r="F61" s="386"/>
      <c r="G61" s="386"/>
      <c r="H61" s="386"/>
      <c r="I61" s="386"/>
      <c r="J61" s="386"/>
      <c r="K61" s="262"/>
    </row>
    <row r="62" spans="2:11" ht="12.75" customHeight="1">
      <c r="B62" s="261"/>
      <c r="C62" s="266"/>
      <c r="D62" s="266"/>
      <c r="E62" s="269"/>
      <c r="F62" s="266"/>
      <c r="G62" s="266"/>
      <c r="H62" s="266"/>
      <c r="I62" s="266"/>
      <c r="J62" s="266"/>
      <c r="K62" s="262"/>
    </row>
    <row r="63" spans="2:11" ht="15" customHeight="1">
      <c r="B63" s="261"/>
      <c r="C63" s="266"/>
      <c r="D63" s="386" t="s">
        <v>1091</v>
      </c>
      <c r="E63" s="386"/>
      <c r="F63" s="386"/>
      <c r="G63" s="386"/>
      <c r="H63" s="386"/>
      <c r="I63" s="386"/>
      <c r="J63" s="386"/>
      <c r="K63" s="262"/>
    </row>
    <row r="64" spans="2:11" ht="15" customHeight="1">
      <c r="B64" s="261"/>
      <c r="C64" s="266"/>
      <c r="D64" s="385" t="s">
        <v>1092</v>
      </c>
      <c r="E64" s="385"/>
      <c r="F64" s="385"/>
      <c r="G64" s="385"/>
      <c r="H64" s="385"/>
      <c r="I64" s="385"/>
      <c r="J64" s="385"/>
      <c r="K64" s="262"/>
    </row>
    <row r="65" spans="2:11" ht="15" customHeight="1">
      <c r="B65" s="261"/>
      <c r="C65" s="266"/>
      <c r="D65" s="386" t="s">
        <v>1093</v>
      </c>
      <c r="E65" s="386"/>
      <c r="F65" s="386"/>
      <c r="G65" s="386"/>
      <c r="H65" s="386"/>
      <c r="I65" s="386"/>
      <c r="J65" s="386"/>
      <c r="K65" s="262"/>
    </row>
    <row r="66" spans="2:11" ht="15" customHeight="1">
      <c r="B66" s="261"/>
      <c r="C66" s="266"/>
      <c r="D66" s="386" t="s">
        <v>1094</v>
      </c>
      <c r="E66" s="386"/>
      <c r="F66" s="386"/>
      <c r="G66" s="386"/>
      <c r="H66" s="386"/>
      <c r="I66" s="386"/>
      <c r="J66" s="386"/>
      <c r="K66" s="262"/>
    </row>
    <row r="67" spans="2:11" ht="15" customHeight="1">
      <c r="B67" s="261"/>
      <c r="C67" s="266"/>
      <c r="D67" s="386" t="s">
        <v>1095</v>
      </c>
      <c r="E67" s="386"/>
      <c r="F67" s="386"/>
      <c r="G67" s="386"/>
      <c r="H67" s="386"/>
      <c r="I67" s="386"/>
      <c r="J67" s="386"/>
      <c r="K67" s="262"/>
    </row>
    <row r="68" spans="2:11" ht="15" customHeight="1">
      <c r="B68" s="261"/>
      <c r="C68" s="266"/>
      <c r="D68" s="386" t="s">
        <v>1096</v>
      </c>
      <c r="E68" s="386"/>
      <c r="F68" s="386"/>
      <c r="G68" s="386"/>
      <c r="H68" s="386"/>
      <c r="I68" s="386"/>
      <c r="J68" s="386"/>
      <c r="K68" s="262"/>
    </row>
    <row r="69" spans="2:11" ht="12.75" customHeight="1">
      <c r="B69" s="270"/>
      <c r="C69" s="271"/>
      <c r="D69" s="271"/>
      <c r="E69" s="271"/>
      <c r="F69" s="271"/>
      <c r="G69" s="271"/>
      <c r="H69" s="271"/>
      <c r="I69" s="271"/>
      <c r="J69" s="271"/>
      <c r="K69" s="272"/>
    </row>
    <row r="70" spans="2:11" ht="18.75" customHeight="1">
      <c r="B70" s="273"/>
      <c r="C70" s="273"/>
      <c r="D70" s="273"/>
      <c r="E70" s="273"/>
      <c r="F70" s="273"/>
      <c r="G70" s="273"/>
      <c r="H70" s="273"/>
      <c r="I70" s="273"/>
      <c r="J70" s="273"/>
      <c r="K70" s="274"/>
    </row>
    <row r="71" spans="2:11" ht="18.75" customHeight="1"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2:11" ht="7.5" customHeight="1">
      <c r="B72" s="275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ht="45" customHeight="1">
      <c r="B73" s="278"/>
      <c r="C73" s="384" t="s">
        <v>92</v>
      </c>
      <c r="D73" s="384"/>
      <c r="E73" s="384"/>
      <c r="F73" s="384"/>
      <c r="G73" s="384"/>
      <c r="H73" s="384"/>
      <c r="I73" s="384"/>
      <c r="J73" s="384"/>
      <c r="K73" s="279"/>
    </row>
    <row r="74" spans="2:11" ht="17.25" customHeight="1">
      <c r="B74" s="278"/>
      <c r="C74" s="280" t="s">
        <v>1097</v>
      </c>
      <c r="D74" s="280"/>
      <c r="E74" s="280"/>
      <c r="F74" s="280" t="s">
        <v>1098</v>
      </c>
      <c r="G74" s="281"/>
      <c r="H74" s="280" t="s">
        <v>105</v>
      </c>
      <c r="I74" s="280" t="s">
        <v>56</v>
      </c>
      <c r="J74" s="280" t="s">
        <v>1099</v>
      </c>
      <c r="K74" s="279"/>
    </row>
    <row r="75" spans="2:11" ht="17.25" customHeight="1">
      <c r="B75" s="278"/>
      <c r="C75" s="282" t="s">
        <v>1100</v>
      </c>
      <c r="D75" s="282"/>
      <c r="E75" s="282"/>
      <c r="F75" s="283" t="s">
        <v>1101</v>
      </c>
      <c r="G75" s="284"/>
      <c r="H75" s="282"/>
      <c r="I75" s="282"/>
      <c r="J75" s="282" t="s">
        <v>1102</v>
      </c>
      <c r="K75" s="279"/>
    </row>
    <row r="76" spans="2:11" ht="5.25" customHeight="1">
      <c r="B76" s="278"/>
      <c r="C76" s="285"/>
      <c r="D76" s="285"/>
      <c r="E76" s="285"/>
      <c r="F76" s="285"/>
      <c r="G76" s="286"/>
      <c r="H76" s="285"/>
      <c r="I76" s="285"/>
      <c r="J76" s="285"/>
      <c r="K76" s="279"/>
    </row>
    <row r="77" spans="2:11" ht="15" customHeight="1">
      <c r="B77" s="278"/>
      <c r="C77" s="268" t="s">
        <v>52</v>
      </c>
      <c r="D77" s="285"/>
      <c r="E77" s="285"/>
      <c r="F77" s="287" t="s">
        <v>1103</v>
      </c>
      <c r="G77" s="286"/>
      <c r="H77" s="268" t="s">
        <v>1104</v>
      </c>
      <c r="I77" s="268" t="s">
        <v>1105</v>
      </c>
      <c r="J77" s="268">
        <v>20</v>
      </c>
      <c r="K77" s="279"/>
    </row>
    <row r="78" spans="2:11" ht="15" customHeight="1">
      <c r="B78" s="278"/>
      <c r="C78" s="268" t="s">
        <v>1106</v>
      </c>
      <c r="D78" s="268"/>
      <c r="E78" s="268"/>
      <c r="F78" s="287" t="s">
        <v>1103</v>
      </c>
      <c r="G78" s="286"/>
      <c r="H78" s="268" t="s">
        <v>1107</v>
      </c>
      <c r="I78" s="268" t="s">
        <v>1105</v>
      </c>
      <c r="J78" s="268">
        <v>120</v>
      </c>
      <c r="K78" s="279"/>
    </row>
    <row r="79" spans="2:11" ht="15" customHeight="1">
      <c r="B79" s="288"/>
      <c r="C79" s="268" t="s">
        <v>1108</v>
      </c>
      <c r="D79" s="268"/>
      <c r="E79" s="268"/>
      <c r="F79" s="287" t="s">
        <v>1109</v>
      </c>
      <c r="G79" s="286"/>
      <c r="H79" s="268" t="s">
        <v>1110</v>
      </c>
      <c r="I79" s="268" t="s">
        <v>1105</v>
      </c>
      <c r="J79" s="268">
        <v>50</v>
      </c>
      <c r="K79" s="279"/>
    </row>
    <row r="80" spans="2:11" ht="15" customHeight="1">
      <c r="B80" s="288"/>
      <c r="C80" s="268" t="s">
        <v>1111</v>
      </c>
      <c r="D80" s="268"/>
      <c r="E80" s="268"/>
      <c r="F80" s="287" t="s">
        <v>1103</v>
      </c>
      <c r="G80" s="286"/>
      <c r="H80" s="268" t="s">
        <v>1112</v>
      </c>
      <c r="I80" s="268" t="s">
        <v>1113</v>
      </c>
      <c r="J80" s="268"/>
      <c r="K80" s="279"/>
    </row>
    <row r="81" spans="2:11" ht="15" customHeight="1">
      <c r="B81" s="288"/>
      <c r="C81" s="289" t="s">
        <v>1114</v>
      </c>
      <c r="D81" s="289"/>
      <c r="E81" s="289"/>
      <c r="F81" s="290" t="s">
        <v>1109</v>
      </c>
      <c r="G81" s="289"/>
      <c r="H81" s="289" t="s">
        <v>1115</v>
      </c>
      <c r="I81" s="289" t="s">
        <v>1105</v>
      </c>
      <c r="J81" s="289">
        <v>15</v>
      </c>
      <c r="K81" s="279"/>
    </row>
    <row r="82" spans="2:11" ht="15" customHeight="1">
      <c r="B82" s="288"/>
      <c r="C82" s="289" t="s">
        <v>1116</v>
      </c>
      <c r="D82" s="289"/>
      <c r="E82" s="289"/>
      <c r="F82" s="290" t="s">
        <v>1109</v>
      </c>
      <c r="G82" s="289"/>
      <c r="H82" s="289" t="s">
        <v>1117</v>
      </c>
      <c r="I82" s="289" t="s">
        <v>1105</v>
      </c>
      <c r="J82" s="289">
        <v>15</v>
      </c>
      <c r="K82" s="279"/>
    </row>
    <row r="83" spans="2:11" ht="15" customHeight="1">
      <c r="B83" s="288"/>
      <c r="C83" s="289" t="s">
        <v>1118</v>
      </c>
      <c r="D83" s="289"/>
      <c r="E83" s="289"/>
      <c r="F83" s="290" t="s">
        <v>1109</v>
      </c>
      <c r="G83" s="289"/>
      <c r="H83" s="289" t="s">
        <v>1119</v>
      </c>
      <c r="I83" s="289" t="s">
        <v>1105</v>
      </c>
      <c r="J83" s="289">
        <v>20</v>
      </c>
      <c r="K83" s="279"/>
    </row>
    <row r="84" spans="2:11" ht="15" customHeight="1">
      <c r="B84" s="288"/>
      <c r="C84" s="289" t="s">
        <v>1120</v>
      </c>
      <c r="D84" s="289"/>
      <c r="E84" s="289"/>
      <c r="F84" s="290" t="s">
        <v>1109</v>
      </c>
      <c r="G84" s="289"/>
      <c r="H84" s="289" t="s">
        <v>1121</v>
      </c>
      <c r="I84" s="289" t="s">
        <v>1105</v>
      </c>
      <c r="J84" s="289">
        <v>20</v>
      </c>
      <c r="K84" s="279"/>
    </row>
    <row r="85" spans="2:11" ht="15" customHeight="1">
      <c r="B85" s="288"/>
      <c r="C85" s="268" t="s">
        <v>1122</v>
      </c>
      <c r="D85" s="268"/>
      <c r="E85" s="268"/>
      <c r="F85" s="287" t="s">
        <v>1109</v>
      </c>
      <c r="G85" s="286"/>
      <c r="H85" s="268" t="s">
        <v>1123</v>
      </c>
      <c r="I85" s="268" t="s">
        <v>1105</v>
      </c>
      <c r="J85" s="268">
        <v>50</v>
      </c>
      <c r="K85" s="279"/>
    </row>
    <row r="86" spans="2:11" ht="15" customHeight="1">
      <c r="B86" s="288"/>
      <c r="C86" s="268" t="s">
        <v>1124</v>
      </c>
      <c r="D86" s="268"/>
      <c r="E86" s="268"/>
      <c r="F86" s="287" t="s">
        <v>1109</v>
      </c>
      <c r="G86" s="286"/>
      <c r="H86" s="268" t="s">
        <v>1125</v>
      </c>
      <c r="I86" s="268" t="s">
        <v>1105</v>
      </c>
      <c r="J86" s="268">
        <v>20</v>
      </c>
      <c r="K86" s="279"/>
    </row>
    <row r="87" spans="2:11" ht="15" customHeight="1">
      <c r="B87" s="288"/>
      <c r="C87" s="268" t="s">
        <v>1126</v>
      </c>
      <c r="D87" s="268"/>
      <c r="E87" s="268"/>
      <c r="F87" s="287" t="s">
        <v>1109</v>
      </c>
      <c r="G87" s="286"/>
      <c r="H87" s="268" t="s">
        <v>1127</v>
      </c>
      <c r="I87" s="268" t="s">
        <v>1105</v>
      </c>
      <c r="J87" s="268">
        <v>20</v>
      </c>
      <c r="K87" s="279"/>
    </row>
    <row r="88" spans="2:11" ht="15" customHeight="1">
      <c r="B88" s="288"/>
      <c r="C88" s="268" t="s">
        <v>1128</v>
      </c>
      <c r="D88" s="268"/>
      <c r="E88" s="268"/>
      <c r="F88" s="287" t="s">
        <v>1109</v>
      </c>
      <c r="G88" s="286"/>
      <c r="H88" s="268" t="s">
        <v>1129</v>
      </c>
      <c r="I88" s="268" t="s">
        <v>1105</v>
      </c>
      <c r="J88" s="268">
        <v>50</v>
      </c>
      <c r="K88" s="279"/>
    </row>
    <row r="89" spans="2:11" ht="15" customHeight="1">
      <c r="B89" s="288"/>
      <c r="C89" s="268" t="s">
        <v>1130</v>
      </c>
      <c r="D89" s="268"/>
      <c r="E89" s="268"/>
      <c r="F89" s="287" t="s">
        <v>1109</v>
      </c>
      <c r="G89" s="286"/>
      <c r="H89" s="268" t="s">
        <v>1130</v>
      </c>
      <c r="I89" s="268" t="s">
        <v>1105</v>
      </c>
      <c r="J89" s="268">
        <v>50</v>
      </c>
      <c r="K89" s="279"/>
    </row>
    <row r="90" spans="2:11" ht="15" customHeight="1">
      <c r="B90" s="288"/>
      <c r="C90" s="268" t="s">
        <v>110</v>
      </c>
      <c r="D90" s="268"/>
      <c r="E90" s="268"/>
      <c r="F90" s="287" t="s">
        <v>1109</v>
      </c>
      <c r="G90" s="286"/>
      <c r="H90" s="268" t="s">
        <v>1131</v>
      </c>
      <c r="I90" s="268" t="s">
        <v>1105</v>
      </c>
      <c r="J90" s="268">
        <v>255</v>
      </c>
      <c r="K90" s="279"/>
    </row>
    <row r="91" spans="2:11" ht="15" customHeight="1">
      <c r="B91" s="288"/>
      <c r="C91" s="268" t="s">
        <v>1132</v>
      </c>
      <c r="D91" s="268"/>
      <c r="E91" s="268"/>
      <c r="F91" s="287" t="s">
        <v>1103</v>
      </c>
      <c r="G91" s="286"/>
      <c r="H91" s="268" t="s">
        <v>1133</v>
      </c>
      <c r="I91" s="268" t="s">
        <v>1134</v>
      </c>
      <c r="J91" s="268"/>
      <c r="K91" s="279"/>
    </row>
    <row r="92" spans="2:11" ht="15" customHeight="1">
      <c r="B92" s="288"/>
      <c r="C92" s="268" t="s">
        <v>1135</v>
      </c>
      <c r="D92" s="268"/>
      <c r="E92" s="268"/>
      <c r="F92" s="287" t="s">
        <v>1103</v>
      </c>
      <c r="G92" s="286"/>
      <c r="H92" s="268" t="s">
        <v>1136</v>
      </c>
      <c r="I92" s="268" t="s">
        <v>1137</v>
      </c>
      <c r="J92" s="268"/>
      <c r="K92" s="279"/>
    </row>
    <row r="93" spans="2:11" ht="15" customHeight="1">
      <c r="B93" s="288"/>
      <c r="C93" s="268" t="s">
        <v>1138</v>
      </c>
      <c r="D93" s="268"/>
      <c r="E93" s="268"/>
      <c r="F93" s="287" t="s">
        <v>1103</v>
      </c>
      <c r="G93" s="286"/>
      <c r="H93" s="268" t="s">
        <v>1138</v>
      </c>
      <c r="I93" s="268" t="s">
        <v>1137</v>
      </c>
      <c r="J93" s="268"/>
      <c r="K93" s="279"/>
    </row>
    <row r="94" spans="2:11" ht="15" customHeight="1">
      <c r="B94" s="288"/>
      <c r="C94" s="268" t="s">
        <v>37</v>
      </c>
      <c r="D94" s="268"/>
      <c r="E94" s="268"/>
      <c r="F94" s="287" t="s">
        <v>1103</v>
      </c>
      <c r="G94" s="286"/>
      <c r="H94" s="268" t="s">
        <v>1139</v>
      </c>
      <c r="I94" s="268" t="s">
        <v>1137</v>
      </c>
      <c r="J94" s="268"/>
      <c r="K94" s="279"/>
    </row>
    <row r="95" spans="2:11" ht="15" customHeight="1">
      <c r="B95" s="288"/>
      <c r="C95" s="268" t="s">
        <v>47</v>
      </c>
      <c r="D95" s="268"/>
      <c r="E95" s="268"/>
      <c r="F95" s="287" t="s">
        <v>1103</v>
      </c>
      <c r="G95" s="286"/>
      <c r="H95" s="268" t="s">
        <v>1140</v>
      </c>
      <c r="I95" s="268" t="s">
        <v>1137</v>
      </c>
      <c r="J95" s="268"/>
      <c r="K95" s="279"/>
    </row>
    <row r="96" spans="2:11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spans="2:11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spans="2:11" ht="18.75" customHeight="1">
      <c r="B98" s="274"/>
      <c r="C98" s="274"/>
      <c r="D98" s="274"/>
      <c r="E98" s="274"/>
      <c r="F98" s="274"/>
      <c r="G98" s="274"/>
      <c r="H98" s="274"/>
      <c r="I98" s="274"/>
      <c r="J98" s="274"/>
      <c r="K98" s="274"/>
    </row>
    <row r="99" spans="2:11" ht="7.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7"/>
    </row>
    <row r="100" spans="2:11" ht="45" customHeight="1">
      <c r="B100" s="278"/>
      <c r="C100" s="384" t="s">
        <v>1141</v>
      </c>
      <c r="D100" s="384"/>
      <c r="E100" s="384"/>
      <c r="F100" s="384"/>
      <c r="G100" s="384"/>
      <c r="H100" s="384"/>
      <c r="I100" s="384"/>
      <c r="J100" s="384"/>
      <c r="K100" s="279"/>
    </row>
    <row r="101" spans="2:11" ht="17.25" customHeight="1">
      <c r="B101" s="278"/>
      <c r="C101" s="280" t="s">
        <v>1097</v>
      </c>
      <c r="D101" s="280"/>
      <c r="E101" s="280"/>
      <c r="F101" s="280" t="s">
        <v>1098</v>
      </c>
      <c r="G101" s="281"/>
      <c r="H101" s="280" t="s">
        <v>105</v>
      </c>
      <c r="I101" s="280" t="s">
        <v>56</v>
      </c>
      <c r="J101" s="280" t="s">
        <v>1099</v>
      </c>
      <c r="K101" s="279"/>
    </row>
    <row r="102" spans="2:11" ht="17.25" customHeight="1">
      <c r="B102" s="278"/>
      <c r="C102" s="282" t="s">
        <v>1100</v>
      </c>
      <c r="D102" s="282"/>
      <c r="E102" s="282"/>
      <c r="F102" s="283" t="s">
        <v>1101</v>
      </c>
      <c r="G102" s="284"/>
      <c r="H102" s="282"/>
      <c r="I102" s="282"/>
      <c r="J102" s="282" t="s">
        <v>1102</v>
      </c>
      <c r="K102" s="279"/>
    </row>
    <row r="103" spans="2:11" ht="5.25" customHeight="1">
      <c r="B103" s="278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spans="2:11" ht="15" customHeight="1">
      <c r="B104" s="278"/>
      <c r="C104" s="268" t="s">
        <v>52</v>
      </c>
      <c r="D104" s="285"/>
      <c r="E104" s="285"/>
      <c r="F104" s="287" t="s">
        <v>1103</v>
      </c>
      <c r="G104" s="296"/>
      <c r="H104" s="268" t="s">
        <v>1142</v>
      </c>
      <c r="I104" s="268" t="s">
        <v>1105</v>
      </c>
      <c r="J104" s="268">
        <v>20</v>
      </c>
      <c r="K104" s="279"/>
    </row>
    <row r="105" spans="2:11" ht="15" customHeight="1">
      <c r="B105" s="278"/>
      <c r="C105" s="268" t="s">
        <v>1106</v>
      </c>
      <c r="D105" s="268"/>
      <c r="E105" s="268"/>
      <c r="F105" s="287" t="s">
        <v>1103</v>
      </c>
      <c r="G105" s="268"/>
      <c r="H105" s="268" t="s">
        <v>1142</v>
      </c>
      <c r="I105" s="268" t="s">
        <v>1105</v>
      </c>
      <c r="J105" s="268">
        <v>120</v>
      </c>
      <c r="K105" s="279"/>
    </row>
    <row r="106" spans="2:11" ht="15" customHeight="1">
      <c r="B106" s="288"/>
      <c r="C106" s="268" t="s">
        <v>1108</v>
      </c>
      <c r="D106" s="268"/>
      <c r="E106" s="268"/>
      <c r="F106" s="287" t="s">
        <v>1109</v>
      </c>
      <c r="G106" s="268"/>
      <c r="H106" s="268" t="s">
        <v>1142</v>
      </c>
      <c r="I106" s="268" t="s">
        <v>1105</v>
      </c>
      <c r="J106" s="268">
        <v>50</v>
      </c>
      <c r="K106" s="279"/>
    </row>
    <row r="107" spans="2:11" ht="15" customHeight="1">
      <c r="B107" s="288"/>
      <c r="C107" s="268" t="s">
        <v>1111</v>
      </c>
      <c r="D107" s="268"/>
      <c r="E107" s="268"/>
      <c r="F107" s="287" t="s">
        <v>1103</v>
      </c>
      <c r="G107" s="268"/>
      <c r="H107" s="268" t="s">
        <v>1142</v>
      </c>
      <c r="I107" s="268" t="s">
        <v>1113</v>
      </c>
      <c r="J107" s="268"/>
      <c r="K107" s="279"/>
    </row>
    <row r="108" spans="2:11" ht="15" customHeight="1">
      <c r="B108" s="288"/>
      <c r="C108" s="268" t="s">
        <v>1122</v>
      </c>
      <c r="D108" s="268"/>
      <c r="E108" s="268"/>
      <c r="F108" s="287" t="s">
        <v>1109</v>
      </c>
      <c r="G108" s="268"/>
      <c r="H108" s="268" t="s">
        <v>1142</v>
      </c>
      <c r="I108" s="268" t="s">
        <v>1105</v>
      </c>
      <c r="J108" s="268">
        <v>50</v>
      </c>
      <c r="K108" s="279"/>
    </row>
    <row r="109" spans="2:11" ht="15" customHeight="1">
      <c r="B109" s="288"/>
      <c r="C109" s="268" t="s">
        <v>1130</v>
      </c>
      <c r="D109" s="268"/>
      <c r="E109" s="268"/>
      <c r="F109" s="287" t="s">
        <v>1109</v>
      </c>
      <c r="G109" s="268"/>
      <c r="H109" s="268" t="s">
        <v>1142</v>
      </c>
      <c r="I109" s="268" t="s">
        <v>1105</v>
      </c>
      <c r="J109" s="268">
        <v>50</v>
      </c>
      <c r="K109" s="279"/>
    </row>
    <row r="110" spans="2:11" ht="15" customHeight="1">
      <c r="B110" s="288"/>
      <c r="C110" s="268" t="s">
        <v>1128</v>
      </c>
      <c r="D110" s="268"/>
      <c r="E110" s="268"/>
      <c r="F110" s="287" t="s">
        <v>1109</v>
      </c>
      <c r="G110" s="268"/>
      <c r="H110" s="268" t="s">
        <v>1142</v>
      </c>
      <c r="I110" s="268" t="s">
        <v>1105</v>
      </c>
      <c r="J110" s="268">
        <v>50</v>
      </c>
      <c r="K110" s="279"/>
    </row>
    <row r="111" spans="2:11" ht="15" customHeight="1">
      <c r="B111" s="288"/>
      <c r="C111" s="268" t="s">
        <v>52</v>
      </c>
      <c r="D111" s="268"/>
      <c r="E111" s="268"/>
      <c r="F111" s="287" t="s">
        <v>1103</v>
      </c>
      <c r="G111" s="268"/>
      <c r="H111" s="268" t="s">
        <v>1143</v>
      </c>
      <c r="I111" s="268" t="s">
        <v>1105</v>
      </c>
      <c r="J111" s="268">
        <v>20</v>
      </c>
      <c r="K111" s="279"/>
    </row>
    <row r="112" spans="2:11" ht="15" customHeight="1">
      <c r="B112" s="288"/>
      <c r="C112" s="268" t="s">
        <v>1144</v>
      </c>
      <c r="D112" s="268"/>
      <c r="E112" s="268"/>
      <c r="F112" s="287" t="s">
        <v>1103</v>
      </c>
      <c r="G112" s="268"/>
      <c r="H112" s="268" t="s">
        <v>1145</v>
      </c>
      <c r="I112" s="268" t="s">
        <v>1105</v>
      </c>
      <c r="J112" s="268">
        <v>120</v>
      </c>
      <c r="K112" s="279"/>
    </row>
    <row r="113" spans="2:11" ht="15" customHeight="1">
      <c r="B113" s="288"/>
      <c r="C113" s="268" t="s">
        <v>37</v>
      </c>
      <c r="D113" s="268"/>
      <c r="E113" s="268"/>
      <c r="F113" s="287" t="s">
        <v>1103</v>
      </c>
      <c r="G113" s="268"/>
      <c r="H113" s="268" t="s">
        <v>1146</v>
      </c>
      <c r="I113" s="268" t="s">
        <v>1137</v>
      </c>
      <c r="J113" s="268"/>
      <c r="K113" s="279"/>
    </row>
    <row r="114" spans="2:11" ht="15" customHeight="1">
      <c r="B114" s="288"/>
      <c r="C114" s="268" t="s">
        <v>47</v>
      </c>
      <c r="D114" s="268"/>
      <c r="E114" s="268"/>
      <c r="F114" s="287" t="s">
        <v>1103</v>
      </c>
      <c r="G114" s="268"/>
      <c r="H114" s="268" t="s">
        <v>1147</v>
      </c>
      <c r="I114" s="268" t="s">
        <v>1137</v>
      </c>
      <c r="J114" s="268"/>
      <c r="K114" s="279"/>
    </row>
    <row r="115" spans="2:11" ht="15" customHeight="1">
      <c r="B115" s="288"/>
      <c r="C115" s="268" t="s">
        <v>56</v>
      </c>
      <c r="D115" s="268"/>
      <c r="E115" s="268"/>
      <c r="F115" s="287" t="s">
        <v>1103</v>
      </c>
      <c r="G115" s="268"/>
      <c r="H115" s="268" t="s">
        <v>1148</v>
      </c>
      <c r="I115" s="268" t="s">
        <v>1149</v>
      </c>
      <c r="J115" s="268"/>
      <c r="K115" s="279"/>
    </row>
    <row r="116" spans="2:11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spans="2:11" ht="18.75" customHeight="1">
      <c r="B117" s="298"/>
      <c r="C117" s="264"/>
      <c r="D117" s="264"/>
      <c r="E117" s="264"/>
      <c r="F117" s="299"/>
      <c r="G117" s="264"/>
      <c r="H117" s="264"/>
      <c r="I117" s="264"/>
      <c r="J117" s="264"/>
      <c r="K117" s="298"/>
    </row>
    <row r="118" spans="2:11" ht="18.75" customHeight="1"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</row>
    <row r="119" spans="2:11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spans="2:11" ht="45" customHeight="1">
      <c r="B120" s="303"/>
      <c r="C120" s="383" t="s">
        <v>1150</v>
      </c>
      <c r="D120" s="383"/>
      <c r="E120" s="383"/>
      <c r="F120" s="383"/>
      <c r="G120" s="383"/>
      <c r="H120" s="383"/>
      <c r="I120" s="383"/>
      <c r="J120" s="383"/>
      <c r="K120" s="304"/>
    </row>
    <row r="121" spans="2:11" ht="17.25" customHeight="1">
      <c r="B121" s="305"/>
      <c r="C121" s="280" t="s">
        <v>1097</v>
      </c>
      <c r="D121" s="280"/>
      <c r="E121" s="280"/>
      <c r="F121" s="280" t="s">
        <v>1098</v>
      </c>
      <c r="G121" s="281"/>
      <c r="H121" s="280" t="s">
        <v>105</v>
      </c>
      <c r="I121" s="280" t="s">
        <v>56</v>
      </c>
      <c r="J121" s="280" t="s">
        <v>1099</v>
      </c>
      <c r="K121" s="306"/>
    </row>
    <row r="122" spans="2:11" ht="17.25" customHeight="1">
      <c r="B122" s="305"/>
      <c r="C122" s="282" t="s">
        <v>1100</v>
      </c>
      <c r="D122" s="282"/>
      <c r="E122" s="282"/>
      <c r="F122" s="283" t="s">
        <v>1101</v>
      </c>
      <c r="G122" s="284"/>
      <c r="H122" s="282"/>
      <c r="I122" s="282"/>
      <c r="J122" s="282" t="s">
        <v>1102</v>
      </c>
      <c r="K122" s="306"/>
    </row>
    <row r="123" spans="2:11" ht="5.25" customHeight="1">
      <c r="B123" s="307"/>
      <c r="C123" s="285"/>
      <c r="D123" s="285"/>
      <c r="E123" s="285"/>
      <c r="F123" s="285"/>
      <c r="G123" s="268"/>
      <c r="H123" s="285"/>
      <c r="I123" s="285"/>
      <c r="J123" s="285"/>
      <c r="K123" s="308"/>
    </row>
    <row r="124" spans="2:11" ht="15" customHeight="1">
      <c r="B124" s="307"/>
      <c r="C124" s="268" t="s">
        <v>1106</v>
      </c>
      <c r="D124" s="285"/>
      <c r="E124" s="285"/>
      <c r="F124" s="287" t="s">
        <v>1103</v>
      </c>
      <c r="G124" s="268"/>
      <c r="H124" s="268" t="s">
        <v>1142</v>
      </c>
      <c r="I124" s="268" t="s">
        <v>1105</v>
      </c>
      <c r="J124" s="268">
        <v>120</v>
      </c>
      <c r="K124" s="309"/>
    </row>
    <row r="125" spans="2:11" ht="15" customHeight="1">
      <c r="B125" s="307"/>
      <c r="C125" s="268" t="s">
        <v>1151</v>
      </c>
      <c r="D125" s="268"/>
      <c r="E125" s="268"/>
      <c r="F125" s="287" t="s">
        <v>1103</v>
      </c>
      <c r="G125" s="268"/>
      <c r="H125" s="268" t="s">
        <v>1152</v>
      </c>
      <c r="I125" s="268" t="s">
        <v>1105</v>
      </c>
      <c r="J125" s="268" t="s">
        <v>1153</v>
      </c>
      <c r="K125" s="309"/>
    </row>
    <row r="126" spans="2:11" ht="15" customHeight="1">
      <c r="B126" s="307"/>
      <c r="C126" s="268" t="s">
        <v>1052</v>
      </c>
      <c r="D126" s="268"/>
      <c r="E126" s="268"/>
      <c r="F126" s="287" t="s">
        <v>1103</v>
      </c>
      <c r="G126" s="268"/>
      <c r="H126" s="268" t="s">
        <v>1154</v>
      </c>
      <c r="I126" s="268" t="s">
        <v>1105</v>
      </c>
      <c r="J126" s="268" t="s">
        <v>1153</v>
      </c>
      <c r="K126" s="309"/>
    </row>
    <row r="127" spans="2:11" ht="15" customHeight="1">
      <c r="B127" s="307"/>
      <c r="C127" s="268" t="s">
        <v>1114</v>
      </c>
      <c r="D127" s="268"/>
      <c r="E127" s="268"/>
      <c r="F127" s="287" t="s">
        <v>1109</v>
      </c>
      <c r="G127" s="268"/>
      <c r="H127" s="268" t="s">
        <v>1115</v>
      </c>
      <c r="I127" s="268" t="s">
        <v>1105</v>
      </c>
      <c r="J127" s="268">
        <v>15</v>
      </c>
      <c r="K127" s="309"/>
    </row>
    <row r="128" spans="2:11" ht="15" customHeight="1">
      <c r="B128" s="307"/>
      <c r="C128" s="289" t="s">
        <v>1116</v>
      </c>
      <c r="D128" s="289"/>
      <c r="E128" s="289"/>
      <c r="F128" s="290" t="s">
        <v>1109</v>
      </c>
      <c r="G128" s="289"/>
      <c r="H128" s="289" t="s">
        <v>1117</v>
      </c>
      <c r="I128" s="289" t="s">
        <v>1105</v>
      </c>
      <c r="J128" s="289">
        <v>15</v>
      </c>
      <c r="K128" s="309"/>
    </row>
    <row r="129" spans="2:11" ht="15" customHeight="1">
      <c r="B129" s="307"/>
      <c r="C129" s="289" t="s">
        <v>1118</v>
      </c>
      <c r="D129" s="289"/>
      <c r="E129" s="289"/>
      <c r="F129" s="290" t="s">
        <v>1109</v>
      </c>
      <c r="G129" s="289"/>
      <c r="H129" s="289" t="s">
        <v>1119</v>
      </c>
      <c r="I129" s="289" t="s">
        <v>1105</v>
      </c>
      <c r="J129" s="289">
        <v>20</v>
      </c>
      <c r="K129" s="309"/>
    </row>
    <row r="130" spans="2:11" ht="15" customHeight="1">
      <c r="B130" s="307"/>
      <c r="C130" s="289" t="s">
        <v>1120</v>
      </c>
      <c r="D130" s="289"/>
      <c r="E130" s="289"/>
      <c r="F130" s="290" t="s">
        <v>1109</v>
      </c>
      <c r="G130" s="289"/>
      <c r="H130" s="289" t="s">
        <v>1121</v>
      </c>
      <c r="I130" s="289" t="s">
        <v>1105</v>
      </c>
      <c r="J130" s="289">
        <v>20</v>
      </c>
      <c r="K130" s="309"/>
    </row>
    <row r="131" spans="2:11" ht="15" customHeight="1">
      <c r="B131" s="307"/>
      <c r="C131" s="268" t="s">
        <v>1108</v>
      </c>
      <c r="D131" s="268"/>
      <c r="E131" s="268"/>
      <c r="F131" s="287" t="s">
        <v>1109</v>
      </c>
      <c r="G131" s="268"/>
      <c r="H131" s="268" t="s">
        <v>1142</v>
      </c>
      <c r="I131" s="268" t="s">
        <v>1105</v>
      </c>
      <c r="J131" s="268">
        <v>50</v>
      </c>
      <c r="K131" s="309"/>
    </row>
    <row r="132" spans="2:11" ht="15" customHeight="1">
      <c r="B132" s="307"/>
      <c r="C132" s="268" t="s">
        <v>1122</v>
      </c>
      <c r="D132" s="268"/>
      <c r="E132" s="268"/>
      <c r="F132" s="287" t="s">
        <v>1109</v>
      </c>
      <c r="G132" s="268"/>
      <c r="H132" s="268" t="s">
        <v>1142</v>
      </c>
      <c r="I132" s="268" t="s">
        <v>1105</v>
      </c>
      <c r="J132" s="268">
        <v>50</v>
      </c>
      <c r="K132" s="309"/>
    </row>
    <row r="133" spans="2:11" ht="15" customHeight="1">
      <c r="B133" s="307"/>
      <c r="C133" s="268" t="s">
        <v>1128</v>
      </c>
      <c r="D133" s="268"/>
      <c r="E133" s="268"/>
      <c r="F133" s="287" t="s">
        <v>1109</v>
      </c>
      <c r="G133" s="268"/>
      <c r="H133" s="268" t="s">
        <v>1142</v>
      </c>
      <c r="I133" s="268" t="s">
        <v>1105</v>
      </c>
      <c r="J133" s="268">
        <v>50</v>
      </c>
      <c r="K133" s="309"/>
    </row>
    <row r="134" spans="2:11" ht="15" customHeight="1">
      <c r="B134" s="307"/>
      <c r="C134" s="268" t="s">
        <v>1130</v>
      </c>
      <c r="D134" s="268"/>
      <c r="E134" s="268"/>
      <c r="F134" s="287" t="s">
        <v>1109</v>
      </c>
      <c r="G134" s="268"/>
      <c r="H134" s="268" t="s">
        <v>1142</v>
      </c>
      <c r="I134" s="268" t="s">
        <v>1105</v>
      </c>
      <c r="J134" s="268">
        <v>50</v>
      </c>
      <c r="K134" s="309"/>
    </row>
    <row r="135" spans="2:11" ht="15" customHeight="1">
      <c r="B135" s="307"/>
      <c r="C135" s="268" t="s">
        <v>110</v>
      </c>
      <c r="D135" s="268"/>
      <c r="E135" s="268"/>
      <c r="F135" s="287" t="s">
        <v>1109</v>
      </c>
      <c r="G135" s="268"/>
      <c r="H135" s="268" t="s">
        <v>1155</v>
      </c>
      <c r="I135" s="268" t="s">
        <v>1105</v>
      </c>
      <c r="J135" s="268">
        <v>255</v>
      </c>
      <c r="K135" s="309"/>
    </row>
    <row r="136" spans="2:11" ht="15" customHeight="1">
      <c r="B136" s="307"/>
      <c r="C136" s="268" t="s">
        <v>1132</v>
      </c>
      <c r="D136" s="268"/>
      <c r="E136" s="268"/>
      <c r="F136" s="287" t="s">
        <v>1103</v>
      </c>
      <c r="G136" s="268"/>
      <c r="H136" s="268" t="s">
        <v>1156</v>
      </c>
      <c r="I136" s="268" t="s">
        <v>1134</v>
      </c>
      <c r="J136" s="268"/>
      <c r="K136" s="309"/>
    </row>
    <row r="137" spans="2:11" ht="15" customHeight="1">
      <c r="B137" s="307"/>
      <c r="C137" s="268" t="s">
        <v>1135</v>
      </c>
      <c r="D137" s="268"/>
      <c r="E137" s="268"/>
      <c r="F137" s="287" t="s">
        <v>1103</v>
      </c>
      <c r="G137" s="268"/>
      <c r="H137" s="268" t="s">
        <v>1157</v>
      </c>
      <c r="I137" s="268" t="s">
        <v>1137</v>
      </c>
      <c r="J137" s="268"/>
      <c r="K137" s="309"/>
    </row>
    <row r="138" spans="2:11" ht="15" customHeight="1">
      <c r="B138" s="307"/>
      <c r="C138" s="268" t="s">
        <v>1138</v>
      </c>
      <c r="D138" s="268"/>
      <c r="E138" s="268"/>
      <c r="F138" s="287" t="s">
        <v>1103</v>
      </c>
      <c r="G138" s="268"/>
      <c r="H138" s="268" t="s">
        <v>1138</v>
      </c>
      <c r="I138" s="268" t="s">
        <v>1137</v>
      </c>
      <c r="J138" s="268"/>
      <c r="K138" s="309"/>
    </row>
    <row r="139" spans="2:11" ht="15" customHeight="1">
      <c r="B139" s="307"/>
      <c r="C139" s="268" t="s">
        <v>37</v>
      </c>
      <c r="D139" s="268"/>
      <c r="E139" s="268"/>
      <c r="F139" s="287" t="s">
        <v>1103</v>
      </c>
      <c r="G139" s="268"/>
      <c r="H139" s="268" t="s">
        <v>1158</v>
      </c>
      <c r="I139" s="268" t="s">
        <v>1137</v>
      </c>
      <c r="J139" s="268"/>
      <c r="K139" s="309"/>
    </row>
    <row r="140" spans="2:11" ht="15" customHeight="1">
      <c r="B140" s="307"/>
      <c r="C140" s="268" t="s">
        <v>1159</v>
      </c>
      <c r="D140" s="268"/>
      <c r="E140" s="268"/>
      <c r="F140" s="287" t="s">
        <v>1103</v>
      </c>
      <c r="G140" s="268"/>
      <c r="H140" s="268" t="s">
        <v>1160</v>
      </c>
      <c r="I140" s="268" t="s">
        <v>1137</v>
      </c>
      <c r="J140" s="268"/>
      <c r="K140" s="309"/>
    </row>
    <row r="141" spans="2:1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spans="2:11" ht="18.75" customHeight="1">
      <c r="B142" s="264"/>
      <c r="C142" s="264"/>
      <c r="D142" s="264"/>
      <c r="E142" s="264"/>
      <c r="F142" s="299"/>
      <c r="G142" s="264"/>
      <c r="H142" s="264"/>
      <c r="I142" s="264"/>
      <c r="J142" s="264"/>
      <c r="K142" s="264"/>
    </row>
    <row r="143" spans="2:11" ht="18.75" customHeight="1"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</row>
    <row r="144" spans="2:11" ht="7.5" customHeight="1">
      <c r="B144" s="275"/>
      <c r="C144" s="276"/>
      <c r="D144" s="276"/>
      <c r="E144" s="276"/>
      <c r="F144" s="276"/>
      <c r="G144" s="276"/>
      <c r="H144" s="276"/>
      <c r="I144" s="276"/>
      <c r="J144" s="276"/>
      <c r="K144" s="277"/>
    </row>
    <row r="145" spans="2:11" ht="45" customHeight="1">
      <c r="B145" s="278"/>
      <c r="C145" s="384" t="s">
        <v>1161</v>
      </c>
      <c r="D145" s="384"/>
      <c r="E145" s="384"/>
      <c r="F145" s="384"/>
      <c r="G145" s="384"/>
      <c r="H145" s="384"/>
      <c r="I145" s="384"/>
      <c r="J145" s="384"/>
      <c r="K145" s="279"/>
    </row>
    <row r="146" spans="2:11" ht="17.25" customHeight="1">
      <c r="B146" s="278"/>
      <c r="C146" s="280" t="s">
        <v>1097</v>
      </c>
      <c r="D146" s="280"/>
      <c r="E146" s="280"/>
      <c r="F146" s="280" t="s">
        <v>1098</v>
      </c>
      <c r="G146" s="281"/>
      <c r="H146" s="280" t="s">
        <v>105</v>
      </c>
      <c r="I146" s="280" t="s">
        <v>56</v>
      </c>
      <c r="J146" s="280" t="s">
        <v>1099</v>
      </c>
      <c r="K146" s="279"/>
    </row>
    <row r="147" spans="2:11" ht="17.25" customHeight="1">
      <c r="B147" s="278"/>
      <c r="C147" s="282" t="s">
        <v>1100</v>
      </c>
      <c r="D147" s="282"/>
      <c r="E147" s="282"/>
      <c r="F147" s="283" t="s">
        <v>1101</v>
      </c>
      <c r="G147" s="284"/>
      <c r="H147" s="282"/>
      <c r="I147" s="282"/>
      <c r="J147" s="282" t="s">
        <v>1102</v>
      </c>
      <c r="K147" s="279"/>
    </row>
    <row r="148" spans="2:11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spans="2:11" ht="15" customHeight="1">
      <c r="B149" s="288"/>
      <c r="C149" s="313" t="s">
        <v>1106</v>
      </c>
      <c r="D149" s="268"/>
      <c r="E149" s="268"/>
      <c r="F149" s="314" t="s">
        <v>1103</v>
      </c>
      <c r="G149" s="268"/>
      <c r="H149" s="313" t="s">
        <v>1142</v>
      </c>
      <c r="I149" s="313" t="s">
        <v>1105</v>
      </c>
      <c r="J149" s="313">
        <v>120</v>
      </c>
      <c r="K149" s="309"/>
    </row>
    <row r="150" spans="2:11" ht="15" customHeight="1">
      <c r="B150" s="288"/>
      <c r="C150" s="313" t="s">
        <v>1151</v>
      </c>
      <c r="D150" s="268"/>
      <c r="E150" s="268"/>
      <c r="F150" s="314" t="s">
        <v>1103</v>
      </c>
      <c r="G150" s="268"/>
      <c r="H150" s="313" t="s">
        <v>1162</v>
      </c>
      <c r="I150" s="313" t="s">
        <v>1105</v>
      </c>
      <c r="J150" s="313" t="s">
        <v>1153</v>
      </c>
      <c r="K150" s="309"/>
    </row>
    <row r="151" spans="2:11" ht="15" customHeight="1">
      <c r="B151" s="288"/>
      <c r="C151" s="313" t="s">
        <v>1052</v>
      </c>
      <c r="D151" s="268"/>
      <c r="E151" s="268"/>
      <c r="F151" s="314" t="s">
        <v>1103</v>
      </c>
      <c r="G151" s="268"/>
      <c r="H151" s="313" t="s">
        <v>1163</v>
      </c>
      <c r="I151" s="313" t="s">
        <v>1105</v>
      </c>
      <c r="J151" s="313" t="s">
        <v>1153</v>
      </c>
      <c r="K151" s="309"/>
    </row>
    <row r="152" spans="2:11" ht="15" customHeight="1">
      <c r="B152" s="288"/>
      <c r="C152" s="313" t="s">
        <v>1108</v>
      </c>
      <c r="D152" s="268"/>
      <c r="E152" s="268"/>
      <c r="F152" s="314" t="s">
        <v>1109</v>
      </c>
      <c r="G152" s="268"/>
      <c r="H152" s="313" t="s">
        <v>1142</v>
      </c>
      <c r="I152" s="313" t="s">
        <v>1105</v>
      </c>
      <c r="J152" s="313">
        <v>50</v>
      </c>
      <c r="K152" s="309"/>
    </row>
    <row r="153" spans="2:11" ht="15" customHeight="1">
      <c r="B153" s="288"/>
      <c r="C153" s="313" t="s">
        <v>1111</v>
      </c>
      <c r="D153" s="268"/>
      <c r="E153" s="268"/>
      <c r="F153" s="314" t="s">
        <v>1103</v>
      </c>
      <c r="G153" s="268"/>
      <c r="H153" s="313" t="s">
        <v>1142</v>
      </c>
      <c r="I153" s="313" t="s">
        <v>1113</v>
      </c>
      <c r="J153" s="313"/>
      <c r="K153" s="309"/>
    </row>
    <row r="154" spans="2:11" ht="15" customHeight="1">
      <c r="B154" s="288"/>
      <c r="C154" s="313" t="s">
        <v>1122</v>
      </c>
      <c r="D154" s="268"/>
      <c r="E154" s="268"/>
      <c r="F154" s="314" t="s">
        <v>1109</v>
      </c>
      <c r="G154" s="268"/>
      <c r="H154" s="313" t="s">
        <v>1142</v>
      </c>
      <c r="I154" s="313" t="s">
        <v>1105</v>
      </c>
      <c r="J154" s="313">
        <v>50</v>
      </c>
      <c r="K154" s="309"/>
    </row>
    <row r="155" spans="2:11" ht="15" customHeight="1">
      <c r="B155" s="288"/>
      <c r="C155" s="313" t="s">
        <v>1130</v>
      </c>
      <c r="D155" s="268"/>
      <c r="E155" s="268"/>
      <c r="F155" s="314" t="s">
        <v>1109</v>
      </c>
      <c r="G155" s="268"/>
      <c r="H155" s="313" t="s">
        <v>1142</v>
      </c>
      <c r="I155" s="313" t="s">
        <v>1105</v>
      </c>
      <c r="J155" s="313">
        <v>50</v>
      </c>
      <c r="K155" s="309"/>
    </row>
    <row r="156" spans="2:11" ht="15" customHeight="1">
      <c r="B156" s="288"/>
      <c r="C156" s="313" t="s">
        <v>1128</v>
      </c>
      <c r="D156" s="268"/>
      <c r="E156" s="268"/>
      <c r="F156" s="314" t="s">
        <v>1109</v>
      </c>
      <c r="G156" s="268"/>
      <c r="H156" s="313" t="s">
        <v>1142</v>
      </c>
      <c r="I156" s="313" t="s">
        <v>1105</v>
      </c>
      <c r="J156" s="313">
        <v>50</v>
      </c>
      <c r="K156" s="309"/>
    </row>
    <row r="157" spans="2:11" ht="15" customHeight="1">
      <c r="B157" s="288"/>
      <c r="C157" s="313" t="s">
        <v>97</v>
      </c>
      <c r="D157" s="268"/>
      <c r="E157" s="268"/>
      <c r="F157" s="314" t="s">
        <v>1103</v>
      </c>
      <c r="G157" s="268"/>
      <c r="H157" s="313" t="s">
        <v>1164</v>
      </c>
      <c r="I157" s="313" t="s">
        <v>1105</v>
      </c>
      <c r="J157" s="313" t="s">
        <v>1165</v>
      </c>
      <c r="K157" s="309"/>
    </row>
    <row r="158" spans="2:11" ht="15" customHeight="1">
      <c r="B158" s="288"/>
      <c r="C158" s="313" t="s">
        <v>1166</v>
      </c>
      <c r="D158" s="268"/>
      <c r="E158" s="268"/>
      <c r="F158" s="314" t="s">
        <v>1103</v>
      </c>
      <c r="G158" s="268"/>
      <c r="H158" s="313" t="s">
        <v>1167</v>
      </c>
      <c r="I158" s="313" t="s">
        <v>1137</v>
      </c>
      <c r="J158" s="313"/>
      <c r="K158" s="309"/>
    </row>
    <row r="159" spans="2:11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spans="2:11" ht="18.75" customHeight="1">
      <c r="B160" s="264"/>
      <c r="C160" s="268"/>
      <c r="D160" s="268"/>
      <c r="E160" s="268"/>
      <c r="F160" s="287"/>
      <c r="G160" s="268"/>
      <c r="H160" s="268"/>
      <c r="I160" s="268"/>
      <c r="J160" s="268"/>
      <c r="K160" s="264"/>
    </row>
    <row r="161" spans="2:11" ht="18.75" customHeight="1"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</row>
    <row r="162" spans="2:11" ht="7.5" customHeight="1">
      <c r="B162" s="256"/>
      <c r="C162" s="257"/>
      <c r="D162" s="257"/>
      <c r="E162" s="257"/>
      <c r="F162" s="257"/>
      <c r="G162" s="257"/>
      <c r="H162" s="257"/>
      <c r="I162" s="257"/>
      <c r="J162" s="257"/>
      <c r="K162" s="258"/>
    </row>
    <row r="163" spans="2:11" ht="45" customHeight="1">
      <c r="B163" s="259"/>
      <c r="C163" s="383" t="s">
        <v>1168</v>
      </c>
      <c r="D163" s="383"/>
      <c r="E163" s="383"/>
      <c r="F163" s="383"/>
      <c r="G163" s="383"/>
      <c r="H163" s="383"/>
      <c r="I163" s="383"/>
      <c r="J163" s="383"/>
      <c r="K163" s="260"/>
    </row>
    <row r="164" spans="2:11" ht="17.25" customHeight="1">
      <c r="B164" s="259"/>
      <c r="C164" s="280" t="s">
        <v>1097</v>
      </c>
      <c r="D164" s="280"/>
      <c r="E164" s="280"/>
      <c r="F164" s="280" t="s">
        <v>1098</v>
      </c>
      <c r="G164" s="317"/>
      <c r="H164" s="318" t="s">
        <v>105</v>
      </c>
      <c r="I164" s="318" t="s">
        <v>56</v>
      </c>
      <c r="J164" s="280" t="s">
        <v>1099</v>
      </c>
      <c r="K164" s="260"/>
    </row>
    <row r="165" spans="2:11" ht="17.25" customHeight="1">
      <c r="B165" s="261"/>
      <c r="C165" s="282" t="s">
        <v>1100</v>
      </c>
      <c r="D165" s="282"/>
      <c r="E165" s="282"/>
      <c r="F165" s="283" t="s">
        <v>1101</v>
      </c>
      <c r="G165" s="319"/>
      <c r="H165" s="320"/>
      <c r="I165" s="320"/>
      <c r="J165" s="282" t="s">
        <v>1102</v>
      </c>
      <c r="K165" s="262"/>
    </row>
    <row r="166" spans="2:11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spans="2:11" ht="15" customHeight="1">
      <c r="B167" s="288"/>
      <c r="C167" s="268" t="s">
        <v>1106</v>
      </c>
      <c r="D167" s="268"/>
      <c r="E167" s="268"/>
      <c r="F167" s="287" t="s">
        <v>1103</v>
      </c>
      <c r="G167" s="268"/>
      <c r="H167" s="268" t="s">
        <v>1142</v>
      </c>
      <c r="I167" s="268" t="s">
        <v>1105</v>
      </c>
      <c r="J167" s="268">
        <v>120</v>
      </c>
      <c r="K167" s="309"/>
    </row>
    <row r="168" spans="2:11" ht="15" customHeight="1">
      <c r="B168" s="288"/>
      <c r="C168" s="268" t="s">
        <v>1151</v>
      </c>
      <c r="D168" s="268"/>
      <c r="E168" s="268"/>
      <c r="F168" s="287" t="s">
        <v>1103</v>
      </c>
      <c r="G168" s="268"/>
      <c r="H168" s="268" t="s">
        <v>1152</v>
      </c>
      <c r="I168" s="268" t="s">
        <v>1105</v>
      </c>
      <c r="J168" s="268" t="s">
        <v>1153</v>
      </c>
      <c r="K168" s="309"/>
    </row>
    <row r="169" spans="2:11" ht="15" customHeight="1">
      <c r="B169" s="288"/>
      <c r="C169" s="268" t="s">
        <v>1052</v>
      </c>
      <c r="D169" s="268"/>
      <c r="E169" s="268"/>
      <c r="F169" s="287" t="s">
        <v>1103</v>
      </c>
      <c r="G169" s="268"/>
      <c r="H169" s="268" t="s">
        <v>1169</v>
      </c>
      <c r="I169" s="268" t="s">
        <v>1105</v>
      </c>
      <c r="J169" s="268" t="s">
        <v>1153</v>
      </c>
      <c r="K169" s="309"/>
    </row>
    <row r="170" spans="2:11" ht="15" customHeight="1">
      <c r="B170" s="288"/>
      <c r="C170" s="268" t="s">
        <v>1108</v>
      </c>
      <c r="D170" s="268"/>
      <c r="E170" s="268"/>
      <c r="F170" s="287" t="s">
        <v>1109</v>
      </c>
      <c r="G170" s="268"/>
      <c r="H170" s="268" t="s">
        <v>1169</v>
      </c>
      <c r="I170" s="268" t="s">
        <v>1105</v>
      </c>
      <c r="J170" s="268">
        <v>50</v>
      </c>
      <c r="K170" s="309"/>
    </row>
    <row r="171" spans="2:11" ht="15" customHeight="1">
      <c r="B171" s="288"/>
      <c r="C171" s="268" t="s">
        <v>1111</v>
      </c>
      <c r="D171" s="268"/>
      <c r="E171" s="268"/>
      <c r="F171" s="287" t="s">
        <v>1103</v>
      </c>
      <c r="G171" s="268"/>
      <c r="H171" s="268" t="s">
        <v>1169</v>
      </c>
      <c r="I171" s="268" t="s">
        <v>1113</v>
      </c>
      <c r="J171" s="268"/>
      <c r="K171" s="309"/>
    </row>
    <row r="172" spans="2:11" ht="15" customHeight="1">
      <c r="B172" s="288"/>
      <c r="C172" s="268" t="s">
        <v>1122</v>
      </c>
      <c r="D172" s="268"/>
      <c r="E172" s="268"/>
      <c r="F172" s="287" t="s">
        <v>1109</v>
      </c>
      <c r="G172" s="268"/>
      <c r="H172" s="268" t="s">
        <v>1169</v>
      </c>
      <c r="I172" s="268" t="s">
        <v>1105</v>
      </c>
      <c r="J172" s="268">
        <v>50</v>
      </c>
      <c r="K172" s="309"/>
    </row>
    <row r="173" spans="2:11" ht="15" customHeight="1">
      <c r="B173" s="288"/>
      <c r="C173" s="268" t="s">
        <v>1130</v>
      </c>
      <c r="D173" s="268"/>
      <c r="E173" s="268"/>
      <c r="F173" s="287" t="s">
        <v>1109</v>
      </c>
      <c r="G173" s="268"/>
      <c r="H173" s="268" t="s">
        <v>1169</v>
      </c>
      <c r="I173" s="268" t="s">
        <v>1105</v>
      </c>
      <c r="J173" s="268">
        <v>50</v>
      </c>
      <c r="K173" s="309"/>
    </row>
    <row r="174" spans="2:11" ht="15" customHeight="1">
      <c r="B174" s="288"/>
      <c r="C174" s="268" t="s">
        <v>1128</v>
      </c>
      <c r="D174" s="268"/>
      <c r="E174" s="268"/>
      <c r="F174" s="287" t="s">
        <v>1109</v>
      </c>
      <c r="G174" s="268"/>
      <c r="H174" s="268" t="s">
        <v>1169</v>
      </c>
      <c r="I174" s="268" t="s">
        <v>1105</v>
      </c>
      <c r="J174" s="268">
        <v>50</v>
      </c>
      <c r="K174" s="309"/>
    </row>
    <row r="175" spans="2:11" ht="15" customHeight="1">
      <c r="B175" s="288"/>
      <c r="C175" s="268" t="s">
        <v>104</v>
      </c>
      <c r="D175" s="268"/>
      <c r="E175" s="268"/>
      <c r="F175" s="287" t="s">
        <v>1103</v>
      </c>
      <c r="G175" s="268"/>
      <c r="H175" s="268" t="s">
        <v>1170</v>
      </c>
      <c r="I175" s="268" t="s">
        <v>1171</v>
      </c>
      <c r="J175" s="268"/>
      <c r="K175" s="309"/>
    </row>
    <row r="176" spans="2:11" ht="15" customHeight="1">
      <c r="B176" s="288"/>
      <c r="C176" s="268" t="s">
        <v>56</v>
      </c>
      <c r="D176" s="268"/>
      <c r="E176" s="268"/>
      <c r="F176" s="287" t="s">
        <v>1103</v>
      </c>
      <c r="G176" s="268"/>
      <c r="H176" s="268" t="s">
        <v>1172</v>
      </c>
      <c r="I176" s="268" t="s">
        <v>1173</v>
      </c>
      <c r="J176" s="268">
        <v>1</v>
      </c>
      <c r="K176" s="309"/>
    </row>
    <row r="177" spans="2:11" ht="15" customHeight="1">
      <c r="B177" s="288"/>
      <c r="C177" s="268" t="s">
        <v>52</v>
      </c>
      <c r="D177" s="268"/>
      <c r="E177" s="268"/>
      <c r="F177" s="287" t="s">
        <v>1103</v>
      </c>
      <c r="G177" s="268"/>
      <c r="H177" s="268" t="s">
        <v>1174</v>
      </c>
      <c r="I177" s="268" t="s">
        <v>1105</v>
      </c>
      <c r="J177" s="268">
        <v>20</v>
      </c>
      <c r="K177" s="309"/>
    </row>
    <row r="178" spans="2:11" ht="15" customHeight="1">
      <c r="B178" s="288"/>
      <c r="C178" s="268" t="s">
        <v>105</v>
      </c>
      <c r="D178" s="268"/>
      <c r="E178" s="268"/>
      <c r="F178" s="287" t="s">
        <v>1103</v>
      </c>
      <c r="G178" s="268"/>
      <c r="H178" s="268" t="s">
        <v>1175</v>
      </c>
      <c r="I178" s="268" t="s">
        <v>1105</v>
      </c>
      <c r="J178" s="268">
        <v>255</v>
      </c>
      <c r="K178" s="309"/>
    </row>
    <row r="179" spans="2:11" ht="15" customHeight="1">
      <c r="B179" s="288"/>
      <c r="C179" s="268" t="s">
        <v>106</v>
      </c>
      <c r="D179" s="268"/>
      <c r="E179" s="268"/>
      <c r="F179" s="287" t="s">
        <v>1103</v>
      </c>
      <c r="G179" s="268"/>
      <c r="H179" s="268" t="s">
        <v>1068</v>
      </c>
      <c r="I179" s="268" t="s">
        <v>1105</v>
      </c>
      <c r="J179" s="268">
        <v>10</v>
      </c>
      <c r="K179" s="309"/>
    </row>
    <row r="180" spans="2:11" ht="15" customHeight="1">
      <c r="B180" s="288"/>
      <c r="C180" s="268" t="s">
        <v>107</v>
      </c>
      <c r="D180" s="268"/>
      <c r="E180" s="268"/>
      <c r="F180" s="287" t="s">
        <v>1103</v>
      </c>
      <c r="G180" s="268"/>
      <c r="H180" s="268" t="s">
        <v>1176</v>
      </c>
      <c r="I180" s="268" t="s">
        <v>1137</v>
      </c>
      <c r="J180" s="268"/>
      <c r="K180" s="309"/>
    </row>
    <row r="181" spans="2:11" ht="15" customHeight="1">
      <c r="B181" s="288"/>
      <c r="C181" s="268" t="s">
        <v>1177</v>
      </c>
      <c r="D181" s="268"/>
      <c r="E181" s="268"/>
      <c r="F181" s="287" t="s">
        <v>1103</v>
      </c>
      <c r="G181" s="268"/>
      <c r="H181" s="268" t="s">
        <v>1178</v>
      </c>
      <c r="I181" s="268" t="s">
        <v>1137</v>
      </c>
      <c r="J181" s="268"/>
      <c r="K181" s="309"/>
    </row>
    <row r="182" spans="2:11" ht="15" customHeight="1">
      <c r="B182" s="288"/>
      <c r="C182" s="268" t="s">
        <v>1166</v>
      </c>
      <c r="D182" s="268"/>
      <c r="E182" s="268"/>
      <c r="F182" s="287" t="s">
        <v>1103</v>
      </c>
      <c r="G182" s="268"/>
      <c r="H182" s="268" t="s">
        <v>1179</v>
      </c>
      <c r="I182" s="268" t="s">
        <v>1137</v>
      </c>
      <c r="J182" s="268"/>
      <c r="K182" s="309"/>
    </row>
    <row r="183" spans="2:11" ht="15" customHeight="1">
      <c r="B183" s="288"/>
      <c r="C183" s="268" t="s">
        <v>109</v>
      </c>
      <c r="D183" s="268"/>
      <c r="E183" s="268"/>
      <c r="F183" s="287" t="s">
        <v>1109</v>
      </c>
      <c r="G183" s="268"/>
      <c r="H183" s="268" t="s">
        <v>1180</v>
      </c>
      <c r="I183" s="268" t="s">
        <v>1105</v>
      </c>
      <c r="J183" s="268">
        <v>50</v>
      </c>
      <c r="K183" s="309"/>
    </row>
    <row r="184" spans="2:11" ht="15" customHeight="1">
      <c r="B184" s="288"/>
      <c r="C184" s="268" t="s">
        <v>1181</v>
      </c>
      <c r="D184" s="268"/>
      <c r="E184" s="268"/>
      <c r="F184" s="287" t="s">
        <v>1109</v>
      </c>
      <c r="G184" s="268"/>
      <c r="H184" s="268" t="s">
        <v>1182</v>
      </c>
      <c r="I184" s="268" t="s">
        <v>1183</v>
      </c>
      <c r="J184" s="268"/>
      <c r="K184" s="309"/>
    </row>
    <row r="185" spans="2:11" ht="15" customHeight="1">
      <c r="B185" s="288"/>
      <c r="C185" s="268" t="s">
        <v>1184</v>
      </c>
      <c r="D185" s="268"/>
      <c r="E185" s="268"/>
      <c r="F185" s="287" t="s">
        <v>1109</v>
      </c>
      <c r="G185" s="268"/>
      <c r="H185" s="268" t="s">
        <v>1185</v>
      </c>
      <c r="I185" s="268" t="s">
        <v>1183</v>
      </c>
      <c r="J185" s="268"/>
      <c r="K185" s="309"/>
    </row>
    <row r="186" spans="2:11" ht="15" customHeight="1">
      <c r="B186" s="288"/>
      <c r="C186" s="268" t="s">
        <v>1186</v>
      </c>
      <c r="D186" s="268"/>
      <c r="E186" s="268"/>
      <c r="F186" s="287" t="s">
        <v>1109</v>
      </c>
      <c r="G186" s="268"/>
      <c r="H186" s="268" t="s">
        <v>1187</v>
      </c>
      <c r="I186" s="268" t="s">
        <v>1183</v>
      </c>
      <c r="J186" s="268"/>
      <c r="K186" s="309"/>
    </row>
    <row r="187" spans="2:11" ht="15" customHeight="1">
      <c r="B187" s="288"/>
      <c r="C187" s="321" t="s">
        <v>1188</v>
      </c>
      <c r="D187" s="268"/>
      <c r="E187" s="268"/>
      <c r="F187" s="287" t="s">
        <v>1109</v>
      </c>
      <c r="G187" s="268"/>
      <c r="H187" s="268" t="s">
        <v>1189</v>
      </c>
      <c r="I187" s="268" t="s">
        <v>1190</v>
      </c>
      <c r="J187" s="322" t="s">
        <v>1191</v>
      </c>
      <c r="K187" s="309"/>
    </row>
    <row r="188" spans="2:11" ht="15" customHeight="1">
      <c r="B188" s="288"/>
      <c r="C188" s="273" t="s">
        <v>41</v>
      </c>
      <c r="D188" s="268"/>
      <c r="E188" s="268"/>
      <c r="F188" s="287" t="s">
        <v>1103</v>
      </c>
      <c r="G188" s="268"/>
      <c r="H188" s="264" t="s">
        <v>1192</v>
      </c>
      <c r="I188" s="268" t="s">
        <v>1193</v>
      </c>
      <c r="J188" s="268"/>
      <c r="K188" s="309"/>
    </row>
    <row r="189" spans="2:11" ht="15" customHeight="1">
      <c r="B189" s="288"/>
      <c r="C189" s="273" t="s">
        <v>1194</v>
      </c>
      <c r="D189" s="268"/>
      <c r="E189" s="268"/>
      <c r="F189" s="287" t="s">
        <v>1103</v>
      </c>
      <c r="G189" s="268"/>
      <c r="H189" s="268" t="s">
        <v>1195</v>
      </c>
      <c r="I189" s="268" t="s">
        <v>1137</v>
      </c>
      <c r="J189" s="268"/>
      <c r="K189" s="309"/>
    </row>
    <row r="190" spans="2:11" ht="15" customHeight="1">
      <c r="B190" s="288"/>
      <c r="C190" s="273" t="s">
        <v>1196</v>
      </c>
      <c r="D190" s="268"/>
      <c r="E190" s="268"/>
      <c r="F190" s="287" t="s">
        <v>1103</v>
      </c>
      <c r="G190" s="268"/>
      <c r="H190" s="268" t="s">
        <v>1197</v>
      </c>
      <c r="I190" s="268" t="s">
        <v>1137</v>
      </c>
      <c r="J190" s="268"/>
      <c r="K190" s="309"/>
    </row>
    <row r="191" spans="2:11" ht="15" customHeight="1">
      <c r="B191" s="288"/>
      <c r="C191" s="273" t="s">
        <v>1198</v>
      </c>
      <c r="D191" s="268"/>
      <c r="E191" s="268"/>
      <c r="F191" s="287" t="s">
        <v>1109</v>
      </c>
      <c r="G191" s="268"/>
      <c r="H191" s="268" t="s">
        <v>1199</v>
      </c>
      <c r="I191" s="268" t="s">
        <v>1137</v>
      </c>
      <c r="J191" s="268"/>
      <c r="K191" s="309"/>
    </row>
    <row r="192" spans="2:11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spans="2:11" ht="18.75" customHeight="1">
      <c r="B193" s="264"/>
      <c r="C193" s="268"/>
      <c r="D193" s="268"/>
      <c r="E193" s="268"/>
      <c r="F193" s="287"/>
      <c r="G193" s="268"/>
      <c r="H193" s="268"/>
      <c r="I193" s="268"/>
      <c r="J193" s="268"/>
      <c r="K193" s="264"/>
    </row>
    <row r="194" spans="2:11" ht="18.75" customHeight="1">
      <c r="B194" s="264"/>
      <c r="C194" s="268"/>
      <c r="D194" s="268"/>
      <c r="E194" s="268"/>
      <c r="F194" s="287"/>
      <c r="G194" s="268"/>
      <c r="H194" s="268"/>
      <c r="I194" s="268"/>
      <c r="J194" s="268"/>
      <c r="K194" s="264"/>
    </row>
    <row r="195" spans="2:11" ht="18.75" customHeight="1"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</row>
    <row r="196" spans="2:11">
      <c r="B196" s="256"/>
      <c r="C196" s="257"/>
      <c r="D196" s="257"/>
      <c r="E196" s="257"/>
      <c r="F196" s="257"/>
      <c r="G196" s="257"/>
      <c r="H196" s="257"/>
      <c r="I196" s="257"/>
      <c r="J196" s="257"/>
      <c r="K196" s="258"/>
    </row>
    <row r="197" spans="2:11" ht="21">
      <c r="B197" s="259"/>
      <c r="C197" s="383" t="s">
        <v>1200</v>
      </c>
      <c r="D197" s="383"/>
      <c r="E197" s="383"/>
      <c r="F197" s="383"/>
      <c r="G197" s="383"/>
      <c r="H197" s="383"/>
      <c r="I197" s="383"/>
      <c r="J197" s="383"/>
      <c r="K197" s="260"/>
    </row>
    <row r="198" spans="2:11" ht="25.5" customHeight="1">
      <c r="B198" s="259"/>
      <c r="C198" s="324" t="s">
        <v>1201</v>
      </c>
      <c r="D198" s="324"/>
      <c r="E198" s="324"/>
      <c r="F198" s="324" t="s">
        <v>1202</v>
      </c>
      <c r="G198" s="325"/>
      <c r="H198" s="382" t="s">
        <v>1203</v>
      </c>
      <c r="I198" s="382"/>
      <c r="J198" s="382"/>
      <c r="K198" s="260"/>
    </row>
    <row r="199" spans="2:11" ht="5.25" customHeight="1">
      <c r="B199" s="288"/>
      <c r="C199" s="285"/>
      <c r="D199" s="285"/>
      <c r="E199" s="285"/>
      <c r="F199" s="285"/>
      <c r="G199" s="268"/>
      <c r="H199" s="285"/>
      <c r="I199" s="285"/>
      <c r="J199" s="285"/>
      <c r="K199" s="309"/>
    </row>
    <row r="200" spans="2:11" ht="15" customHeight="1">
      <c r="B200" s="288"/>
      <c r="C200" s="268" t="s">
        <v>1193</v>
      </c>
      <c r="D200" s="268"/>
      <c r="E200" s="268"/>
      <c r="F200" s="287" t="s">
        <v>42</v>
      </c>
      <c r="G200" s="268"/>
      <c r="H200" s="380" t="s">
        <v>1204</v>
      </c>
      <c r="I200" s="380"/>
      <c r="J200" s="380"/>
      <c r="K200" s="309"/>
    </row>
    <row r="201" spans="2:11" ht="15" customHeight="1">
      <c r="B201" s="288"/>
      <c r="C201" s="294"/>
      <c r="D201" s="268"/>
      <c r="E201" s="268"/>
      <c r="F201" s="287" t="s">
        <v>43</v>
      </c>
      <c r="G201" s="268"/>
      <c r="H201" s="380" t="s">
        <v>1205</v>
      </c>
      <c r="I201" s="380"/>
      <c r="J201" s="380"/>
      <c r="K201" s="309"/>
    </row>
    <row r="202" spans="2:11" ht="15" customHeight="1">
      <c r="B202" s="288"/>
      <c r="C202" s="294"/>
      <c r="D202" s="268"/>
      <c r="E202" s="268"/>
      <c r="F202" s="287" t="s">
        <v>46</v>
      </c>
      <c r="G202" s="268"/>
      <c r="H202" s="380" t="s">
        <v>1206</v>
      </c>
      <c r="I202" s="380"/>
      <c r="J202" s="380"/>
      <c r="K202" s="309"/>
    </row>
    <row r="203" spans="2:11" ht="15" customHeight="1">
      <c r="B203" s="288"/>
      <c r="C203" s="268"/>
      <c r="D203" s="268"/>
      <c r="E203" s="268"/>
      <c r="F203" s="287" t="s">
        <v>44</v>
      </c>
      <c r="G203" s="268"/>
      <c r="H203" s="380" t="s">
        <v>1207</v>
      </c>
      <c r="I203" s="380"/>
      <c r="J203" s="380"/>
      <c r="K203" s="309"/>
    </row>
    <row r="204" spans="2:11" ht="15" customHeight="1">
      <c r="B204" s="288"/>
      <c r="C204" s="268"/>
      <c r="D204" s="268"/>
      <c r="E204" s="268"/>
      <c r="F204" s="287" t="s">
        <v>45</v>
      </c>
      <c r="G204" s="268"/>
      <c r="H204" s="380" t="s">
        <v>1208</v>
      </c>
      <c r="I204" s="380"/>
      <c r="J204" s="380"/>
      <c r="K204" s="309"/>
    </row>
    <row r="205" spans="2:11" ht="15" customHeight="1">
      <c r="B205" s="288"/>
      <c r="C205" s="268"/>
      <c r="D205" s="268"/>
      <c r="E205" s="268"/>
      <c r="F205" s="287"/>
      <c r="G205" s="268"/>
      <c r="H205" s="268"/>
      <c r="I205" s="268"/>
      <c r="J205" s="268"/>
      <c r="K205" s="309"/>
    </row>
    <row r="206" spans="2:11" ht="15" customHeight="1">
      <c r="B206" s="288"/>
      <c r="C206" s="268" t="s">
        <v>1149</v>
      </c>
      <c r="D206" s="268"/>
      <c r="E206" s="268"/>
      <c r="F206" s="287" t="s">
        <v>78</v>
      </c>
      <c r="G206" s="268"/>
      <c r="H206" s="380" t="s">
        <v>1209</v>
      </c>
      <c r="I206" s="380"/>
      <c r="J206" s="380"/>
      <c r="K206" s="309"/>
    </row>
    <row r="207" spans="2:11" ht="15" customHeight="1">
      <c r="B207" s="288"/>
      <c r="C207" s="294"/>
      <c r="D207" s="268"/>
      <c r="E207" s="268"/>
      <c r="F207" s="287" t="s">
        <v>1046</v>
      </c>
      <c r="G207" s="268"/>
      <c r="H207" s="380" t="s">
        <v>1047</v>
      </c>
      <c r="I207" s="380"/>
      <c r="J207" s="380"/>
      <c r="K207" s="309"/>
    </row>
    <row r="208" spans="2:11" ht="15" customHeight="1">
      <c r="B208" s="288"/>
      <c r="C208" s="268"/>
      <c r="D208" s="268"/>
      <c r="E208" s="268"/>
      <c r="F208" s="287" t="s">
        <v>1044</v>
      </c>
      <c r="G208" s="268"/>
      <c r="H208" s="380" t="s">
        <v>1210</v>
      </c>
      <c r="I208" s="380"/>
      <c r="J208" s="380"/>
      <c r="K208" s="309"/>
    </row>
    <row r="209" spans="2:11" ht="15" customHeight="1">
      <c r="B209" s="326"/>
      <c r="C209" s="294"/>
      <c r="D209" s="294"/>
      <c r="E209" s="294"/>
      <c r="F209" s="287" t="s">
        <v>1048</v>
      </c>
      <c r="G209" s="273"/>
      <c r="H209" s="381" t="s">
        <v>1049</v>
      </c>
      <c r="I209" s="381"/>
      <c r="J209" s="381"/>
      <c r="K209" s="327"/>
    </row>
    <row r="210" spans="2:11" ht="15" customHeight="1">
      <c r="B210" s="326"/>
      <c r="C210" s="294"/>
      <c r="D210" s="294"/>
      <c r="E210" s="294"/>
      <c r="F210" s="287" t="s">
        <v>1050</v>
      </c>
      <c r="G210" s="273"/>
      <c r="H210" s="381" t="s">
        <v>1211</v>
      </c>
      <c r="I210" s="381"/>
      <c r="J210" s="381"/>
      <c r="K210" s="327"/>
    </row>
    <row r="211" spans="2:11" ht="15" customHeight="1">
      <c r="B211" s="326"/>
      <c r="C211" s="294"/>
      <c r="D211" s="294"/>
      <c r="E211" s="294"/>
      <c r="F211" s="328"/>
      <c r="G211" s="273"/>
      <c r="H211" s="329"/>
      <c r="I211" s="329"/>
      <c r="J211" s="329"/>
      <c r="K211" s="327"/>
    </row>
    <row r="212" spans="2:11" ht="15" customHeight="1">
      <c r="B212" s="326"/>
      <c r="C212" s="268" t="s">
        <v>1173</v>
      </c>
      <c r="D212" s="294"/>
      <c r="E212" s="294"/>
      <c r="F212" s="287">
        <v>1</v>
      </c>
      <c r="G212" s="273"/>
      <c r="H212" s="381" t="s">
        <v>1212</v>
      </c>
      <c r="I212" s="381"/>
      <c r="J212" s="381"/>
      <c r="K212" s="327"/>
    </row>
    <row r="213" spans="2:11" ht="15" customHeight="1">
      <c r="B213" s="326"/>
      <c r="C213" s="294"/>
      <c r="D213" s="294"/>
      <c r="E213" s="294"/>
      <c r="F213" s="287">
        <v>2</v>
      </c>
      <c r="G213" s="273"/>
      <c r="H213" s="381" t="s">
        <v>1213</v>
      </c>
      <c r="I213" s="381"/>
      <c r="J213" s="381"/>
      <c r="K213" s="327"/>
    </row>
    <row r="214" spans="2:11" ht="15" customHeight="1">
      <c r="B214" s="326"/>
      <c r="C214" s="294"/>
      <c r="D214" s="294"/>
      <c r="E214" s="294"/>
      <c r="F214" s="287">
        <v>3</v>
      </c>
      <c r="G214" s="273"/>
      <c r="H214" s="381" t="s">
        <v>1214</v>
      </c>
      <c r="I214" s="381"/>
      <c r="J214" s="381"/>
      <c r="K214" s="327"/>
    </row>
    <row r="215" spans="2:11" ht="15" customHeight="1">
      <c r="B215" s="326"/>
      <c r="C215" s="294"/>
      <c r="D215" s="294"/>
      <c r="E215" s="294"/>
      <c r="F215" s="287">
        <v>4</v>
      </c>
      <c r="G215" s="273"/>
      <c r="H215" s="381" t="s">
        <v>1215</v>
      </c>
      <c r="I215" s="381"/>
      <c r="J215" s="381"/>
      <c r="K215" s="327"/>
    </row>
    <row r="216" spans="2:11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000 - vedlejší rozpočtové...</vt:lpstr>
      <vt:lpstr>001 - SO 101 ZPEVNĚNÉ PLOCHY</vt:lpstr>
      <vt:lpstr>002 - SO 401 PŘELOŽKA VEŘ...</vt:lpstr>
      <vt:lpstr>Pokyny pro vyplnění</vt:lpstr>
      <vt:lpstr>'000 - vedlejší rozpočtové...'!Názvy_tisku</vt:lpstr>
      <vt:lpstr>'001 - SO 101 ZPEVNĚNÉ PLOCHY'!Názvy_tisku</vt:lpstr>
      <vt:lpstr>'002 - SO 401 PŘELOŽKA VEŘ...'!Názvy_tisku</vt:lpstr>
      <vt:lpstr>'Rekapitulace stavby'!Názvy_tisku</vt:lpstr>
      <vt:lpstr>'000 - vedlejší rozpočtové...'!Oblast_tisku</vt:lpstr>
      <vt:lpstr>'001 - SO 101 ZPEVNĚNÉ PLOCHY'!Oblast_tisku</vt:lpstr>
      <vt:lpstr>'002 - SO 401 PŘELOŽKA VEŘ...'!Oblast_tisku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uzivatel</cp:lastModifiedBy>
  <cp:lastPrinted>2018-11-23T09:10:27Z</cp:lastPrinted>
  <dcterms:created xsi:type="dcterms:W3CDTF">2018-11-23T09:05:40Z</dcterms:created>
  <dcterms:modified xsi:type="dcterms:W3CDTF">2018-11-23T09:10:40Z</dcterms:modified>
</cp:coreProperties>
</file>